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b821d8078a1f8f/Desktop/"/>
    </mc:Choice>
  </mc:AlternateContent>
  <xr:revisionPtr revIDLastSave="14" documentId="8_{167B4897-2DC9-4F53-AC5E-50927A5282EB}" xr6:coauthVersionLast="47" xr6:coauthVersionMax="47" xr10:uidLastSave="{61CB0BF2-780A-4255-8FD5-083F138B43EE}"/>
  <bookViews>
    <workbookView xWindow="-120" yWindow="-120" windowWidth="29040" windowHeight="15840" xr2:uid="{CA56D367-6D59-4928-AD1C-864EAF24C8A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9" i="1" l="1"/>
  <c r="BJ13" i="1"/>
  <c r="BJ7" i="1"/>
  <c r="AA3" i="1"/>
  <c r="L23" i="1"/>
  <c r="O23" i="1"/>
  <c r="R23" i="1"/>
  <c r="U23" i="1"/>
  <c r="X23" i="1"/>
  <c r="AA23" i="1"/>
  <c r="BK21" i="1"/>
  <c r="BL21" i="1" s="1"/>
  <c r="BK19" i="1"/>
  <c r="BL19" i="1" s="1"/>
  <c r="BK17" i="1"/>
  <c r="BL17" i="1" s="1"/>
  <c r="BK15" i="1"/>
  <c r="BL15" i="1" s="1"/>
  <c r="BK13" i="1"/>
  <c r="BL13" i="1" s="1"/>
  <c r="BK11" i="1"/>
  <c r="BL11" i="1" s="1"/>
  <c r="BK9" i="1"/>
  <c r="BL9" i="1" s="1"/>
  <c r="BK7" i="1"/>
  <c r="BL7" i="1" s="1"/>
  <c r="BK5" i="1"/>
  <c r="BL5" i="1" s="1"/>
  <c r="BK3" i="1"/>
  <c r="BL3" i="1" s="1"/>
  <c r="BE23" i="1"/>
  <c r="BH23" i="1"/>
  <c r="BG23" i="1"/>
  <c r="BJ23" i="1" s="1"/>
  <c r="BE9" i="1"/>
  <c r="R17" i="1"/>
  <c r="R7" i="1"/>
  <c r="R5" i="1"/>
  <c r="R3" i="1"/>
  <c r="AA21" i="1"/>
  <c r="AA19" i="1"/>
  <c r="AA17" i="1"/>
  <c r="AA15" i="1"/>
  <c r="AA13" i="1"/>
  <c r="AA11" i="1"/>
  <c r="AA9" i="1"/>
  <c r="AA7" i="1"/>
  <c r="AA5" i="1"/>
  <c r="X21" i="1"/>
  <c r="X19" i="1"/>
  <c r="X17" i="1"/>
  <c r="X15" i="1"/>
  <c r="X13" i="1"/>
  <c r="X11" i="1"/>
  <c r="X9" i="1"/>
  <c r="X7" i="1"/>
  <c r="X5" i="1"/>
  <c r="X3" i="1"/>
  <c r="U21" i="1"/>
  <c r="U19" i="1"/>
  <c r="U17" i="1"/>
  <c r="U15" i="1"/>
  <c r="U13" i="1"/>
  <c r="U11" i="1"/>
  <c r="U9" i="1"/>
  <c r="U7" i="1"/>
  <c r="U5" i="1"/>
  <c r="U3" i="1"/>
  <c r="R21" i="1"/>
  <c r="R19" i="1"/>
  <c r="R15" i="1"/>
  <c r="R13" i="1"/>
  <c r="R11" i="1"/>
  <c r="R9" i="1"/>
  <c r="O21" i="1"/>
  <c r="O19" i="1"/>
  <c r="O17" i="1"/>
  <c r="O15" i="1"/>
  <c r="O13" i="1"/>
  <c r="O11" i="1"/>
  <c r="O9" i="1"/>
  <c r="O7" i="1"/>
  <c r="O5" i="1"/>
  <c r="O3" i="1"/>
  <c r="L21" i="1"/>
  <c r="L19" i="1"/>
  <c r="L17" i="1"/>
  <c r="L15" i="1"/>
  <c r="L13" i="1"/>
  <c r="L11" i="1"/>
  <c r="L9" i="1"/>
  <c r="L7" i="1"/>
  <c r="L5" i="1"/>
  <c r="L3" i="1"/>
  <c r="BG21" i="1"/>
  <c r="BJ21" i="1" s="1"/>
  <c r="BG19" i="1"/>
  <c r="BG17" i="1"/>
  <c r="BJ17" i="1" s="1"/>
  <c r="BG15" i="1"/>
  <c r="BJ15" i="1" s="1"/>
  <c r="BG13" i="1"/>
  <c r="BG11" i="1"/>
  <c r="BJ11" i="1" s="1"/>
  <c r="BG9" i="1"/>
  <c r="BJ9" i="1" s="1"/>
  <c r="BG7" i="1"/>
  <c r="BG5" i="1"/>
  <c r="BJ5" i="1" s="1"/>
  <c r="BG3" i="1"/>
  <c r="BJ3" i="1" s="1"/>
  <c r="BH21" i="1"/>
  <c r="BH19" i="1"/>
  <c r="BH17" i="1"/>
  <c r="BH15" i="1"/>
  <c r="BH13" i="1"/>
  <c r="BH11" i="1"/>
  <c r="BH9" i="1"/>
  <c r="BH7" i="1"/>
  <c r="BH5" i="1"/>
  <c r="BH3" i="1"/>
  <c r="BE21" i="1"/>
  <c r="BE19" i="1"/>
  <c r="BE17" i="1"/>
  <c r="BE15" i="1"/>
  <c r="BE13" i="1"/>
  <c r="BE11" i="1"/>
  <c r="BE7" i="1"/>
  <c r="BE3" i="1"/>
  <c r="BE5" i="1"/>
  <c r="BI23" i="1" l="1"/>
  <c r="BI9" i="1"/>
  <c r="BI3" i="1"/>
  <c r="BI13" i="1"/>
  <c r="BI21" i="1"/>
  <c r="BI19" i="1"/>
  <c r="BI15" i="1"/>
  <c r="BI7" i="1"/>
  <c r="BI11" i="1"/>
  <c r="BI5" i="1"/>
  <c r="BI17" i="1"/>
</calcChain>
</file>

<file path=xl/sharedStrings.xml><?xml version="1.0" encoding="utf-8"?>
<sst xmlns="http://schemas.openxmlformats.org/spreadsheetml/2006/main" count="48" uniqueCount="18">
  <si>
    <t>HAN</t>
  </si>
  <si>
    <t>SCORE</t>
  </si>
  <si>
    <t xml:space="preserve"> </t>
  </si>
  <si>
    <t>AVG. SCORE</t>
  </si>
  <si>
    <t>X's</t>
  </si>
  <si>
    <t>Penalty</t>
  </si>
  <si>
    <t>1. SCOTT H.</t>
  </si>
  <si>
    <t>2. ALLEN P.</t>
  </si>
  <si>
    <t>4. BRAD S.</t>
  </si>
  <si>
    <t>5. CHARLIE K.</t>
  </si>
  <si>
    <t>3.DENNIS H.</t>
  </si>
  <si>
    <t>6.BECKY D.</t>
  </si>
  <si>
    <t>8.STEVE D.</t>
  </si>
  <si>
    <t>9.WES H.</t>
  </si>
  <si>
    <t>10. STEVE L.</t>
  </si>
  <si>
    <t>Hanicap Score</t>
  </si>
  <si>
    <t>7. DARELL B.</t>
  </si>
  <si>
    <t>11. SHERRI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</si>
</sst>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5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rgb="FF00FF00"/>
      <name val="Arial"/>
      <family val="2"/>
    </font>
    <font>
      <b/>
      <sz val="10"/>
      <color rgb="FFFF66CC"/>
      <name val="Arial"/>
      <family val="2"/>
    </font>
    <font>
      <sz val="10"/>
      <color rgb="FF00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7" fillId="0" borderId="5" xfId="0" applyFont="1" applyBorder="1" applyAlignment="1">
      <alignment horizontal="center"/>
    </xf>
    <xf numFmtId="0" fontId="1" fillId="0" borderId="5" xfId="0" applyFont="1" applyBorder="1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9" fontId="4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0" xfId="0" applyNumberFormat="1"/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0</xdr:colOff>
      <xdr:row>0</xdr:row>
      <xdr:rowOff>0</xdr:rowOff>
    </xdr:from>
    <xdr:to>
      <xdr:col>60</xdr:col>
      <xdr:colOff>0</xdr:colOff>
      <xdr:row>16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2DBCC5-40A7-8470-AC8C-984AF4DED729}"/>
            </a:ext>
          </a:extLst>
        </xdr:cNvPr>
        <xdr:cNvCxnSpPr/>
      </xdr:nvCxnSpPr>
      <xdr:spPr>
        <a:xfrm>
          <a:off x="28975050" y="0"/>
          <a:ext cx="0" cy="3067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0</xdr:row>
      <xdr:rowOff>190500</xdr:rowOff>
    </xdr:from>
    <xdr:to>
      <xdr:col>60</xdr:col>
      <xdr:colOff>19050</xdr:colOff>
      <xdr:row>1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3E89895-0805-6FD3-E23F-6E9D987A077D}"/>
            </a:ext>
          </a:extLst>
        </xdr:cNvPr>
        <xdr:cNvCxnSpPr/>
      </xdr:nvCxnSpPr>
      <xdr:spPr>
        <a:xfrm>
          <a:off x="12896850" y="190500"/>
          <a:ext cx="22193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16</xdr:row>
      <xdr:rowOff>0</xdr:rowOff>
    </xdr:from>
    <xdr:to>
      <xdr:col>62</xdr:col>
      <xdr:colOff>9525</xdr:colOff>
      <xdr:row>16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92392B3-B564-13FE-86C9-0BFDF9212CF3}"/>
            </a:ext>
          </a:extLst>
        </xdr:cNvPr>
        <xdr:cNvCxnSpPr/>
      </xdr:nvCxnSpPr>
      <xdr:spPr>
        <a:xfrm flipH="1" flipV="1">
          <a:off x="28975050" y="3057525"/>
          <a:ext cx="12287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0</xdr:row>
      <xdr:rowOff>9525</xdr:rowOff>
    </xdr:from>
    <xdr:to>
      <xdr:col>60</xdr:col>
      <xdr:colOff>0</xdr:colOff>
      <xdr:row>0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570074B-E77B-63FF-5658-93C64A3A698B}"/>
            </a:ext>
          </a:extLst>
        </xdr:cNvPr>
        <xdr:cNvCxnSpPr/>
      </xdr:nvCxnSpPr>
      <xdr:spPr>
        <a:xfrm flipV="1">
          <a:off x="18268950" y="95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914400</xdr:colOff>
      <xdr:row>24</xdr:row>
      <xdr:rowOff>180975</xdr:rowOff>
    </xdr:from>
    <xdr:to>
      <xdr:col>61</xdr:col>
      <xdr:colOff>600075</xdr:colOff>
      <xdr:row>25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8F5339-5BDD-94A5-8A8A-EEC6D676909A}"/>
            </a:ext>
          </a:extLst>
        </xdr:cNvPr>
        <xdr:cNvCxnSpPr/>
      </xdr:nvCxnSpPr>
      <xdr:spPr>
        <a:xfrm flipV="1">
          <a:off x="24488775" y="4762500"/>
          <a:ext cx="2171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0</xdr:row>
      <xdr:rowOff>19050</xdr:rowOff>
    </xdr:from>
    <xdr:to>
      <xdr:col>62</xdr:col>
      <xdr:colOff>9525</xdr:colOff>
      <xdr:row>25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23E35BA-0932-2978-0F54-898A1BE5727A}"/>
            </a:ext>
          </a:extLst>
        </xdr:cNvPr>
        <xdr:cNvCxnSpPr/>
      </xdr:nvCxnSpPr>
      <xdr:spPr>
        <a:xfrm flipH="1">
          <a:off x="26670000" y="19050"/>
          <a:ext cx="9525" cy="4752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26</xdr:row>
      <xdr:rowOff>9525</xdr:rowOff>
    </xdr:from>
    <xdr:to>
      <xdr:col>62</xdr:col>
      <xdr:colOff>9525</xdr:colOff>
      <xdr:row>26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80D9988-4EDA-4289-F614-9E0757B0BEF0}"/>
            </a:ext>
          </a:extLst>
        </xdr:cNvPr>
        <xdr:cNvCxnSpPr/>
      </xdr:nvCxnSpPr>
      <xdr:spPr>
        <a:xfrm>
          <a:off x="24498300" y="4972050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590550</xdr:colOff>
      <xdr:row>24</xdr:row>
      <xdr:rowOff>180975</xdr:rowOff>
    </xdr:from>
    <xdr:to>
      <xdr:col>61</xdr:col>
      <xdr:colOff>600075</xdr:colOff>
      <xdr:row>27</xdr:row>
      <xdr:rowOff>19050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20029EC-1E6C-B64B-49E1-A4E10EE1B95A}"/>
            </a:ext>
          </a:extLst>
        </xdr:cNvPr>
        <xdr:cNvCxnSpPr/>
      </xdr:nvCxnSpPr>
      <xdr:spPr>
        <a:xfrm flipV="1">
          <a:off x="26650950" y="4762500"/>
          <a:ext cx="9525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28</xdr:row>
      <xdr:rowOff>9525</xdr:rowOff>
    </xdr:from>
    <xdr:to>
      <xdr:col>62</xdr:col>
      <xdr:colOff>9525</xdr:colOff>
      <xdr:row>28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B20AEBF-FB73-4231-9BE1-B0C8F2E21A9E}"/>
            </a:ext>
          </a:extLst>
        </xdr:cNvPr>
        <xdr:cNvCxnSpPr/>
      </xdr:nvCxnSpPr>
      <xdr:spPr>
        <a:xfrm>
          <a:off x="24498300" y="4972050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590550</xdr:colOff>
      <xdr:row>26</xdr:row>
      <xdr:rowOff>180975</xdr:rowOff>
    </xdr:from>
    <xdr:to>
      <xdr:col>61</xdr:col>
      <xdr:colOff>600075</xdr:colOff>
      <xdr:row>29</xdr:row>
      <xdr:rowOff>19050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3C7EFFA-56DD-40D7-8547-0B6AA939B959}"/>
            </a:ext>
          </a:extLst>
        </xdr:cNvPr>
        <xdr:cNvCxnSpPr/>
      </xdr:nvCxnSpPr>
      <xdr:spPr>
        <a:xfrm flipV="1">
          <a:off x="26650950" y="4762500"/>
          <a:ext cx="9525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931D-AA13-4D4E-BF26-FCE5361E21B2}">
  <dimension ref="A1:BL35"/>
  <sheetViews>
    <sheetView tabSelected="1" topLeftCell="AC1" workbookViewId="0">
      <selection activeCell="BK3" sqref="BK3"/>
    </sheetView>
  </sheetViews>
  <sheetFormatPr defaultRowHeight="15" x14ac:dyDescent="0.25"/>
  <cols>
    <col min="1" max="1" width="14.85546875" customWidth="1"/>
    <col min="2" max="2" width="5.28515625" customWidth="1"/>
    <col min="3" max="11" width="5.7109375" customWidth="1"/>
    <col min="12" max="12" width="6.5703125" customWidth="1"/>
    <col min="13" max="32" width="5.7109375" customWidth="1"/>
    <col min="33" max="33" width="5.85546875" customWidth="1"/>
    <col min="34" max="41" width="5.7109375" customWidth="1"/>
    <col min="42" max="42" width="11.140625" customWidth="1"/>
    <col min="43" max="56" width="5.7109375" customWidth="1"/>
    <col min="58" max="58" width="14.7109375" customWidth="1"/>
    <col min="59" max="59" width="13.85546875" customWidth="1"/>
    <col min="61" max="61" width="14.28515625" customWidth="1"/>
    <col min="63" max="63" width="16.85546875" customWidth="1"/>
  </cols>
  <sheetData>
    <row r="1" spans="1:64" ht="15.75" thickBot="1" x14ac:dyDescent="0.3">
      <c r="A1" s="6"/>
      <c r="B1" s="7" t="s">
        <v>0</v>
      </c>
      <c r="C1" s="28">
        <v>1</v>
      </c>
      <c r="D1" s="29">
        <v>1</v>
      </c>
      <c r="E1" s="30" t="s">
        <v>4</v>
      </c>
      <c r="F1" s="6">
        <v>2</v>
      </c>
      <c r="G1" s="29">
        <v>2</v>
      </c>
      <c r="H1" s="30" t="s">
        <v>4</v>
      </c>
      <c r="I1" s="6">
        <v>3</v>
      </c>
      <c r="J1" s="29">
        <v>3</v>
      </c>
      <c r="K1" s="30" t="s">
        <v>4</v>
      </c>
      <c r="L1" s="6">
        <v>4</v>
      </c>
      <c r="M1" s="29">
        <v>4</v>
      </c>
      <c r="N1" s="30" t="s">
        <v>4</v>
      </c>
      <c r="O1" s="6">
        <v>5</v>
      </c>
      <c r="P1" s="29">
        <v>5</v>
      </c>
      <c r="Q1" s="30" t="s">
        <v>4</v>
      </c>
      <c r="R1" s="6">
        <v>6</v>
      </c>
      <c r="S1" s="29">
        <v>6</v>
      </c>
      <c r="T1" s="30" t="s">
        <v>4</v>
      </c>
      <c r="U1" s="6">
        <v>7</v>
      </c>
      <c r="V1" s="29">
        <v>7</v>
      </c>
      <c r="W1" s="30" t="s">
        <v>4</v>
      </c>
      <c r="X1" s="6">
        <v>8</v>
      </c>
      <c r="Y1" s="29">
        <v>8</v>
      </c>
      <c r="Z1" s="30" t="s">
        <v>4</v>
      </c>
      <c r="AA1" s="6">
        <v>9</v>
      </c>
      <c r="AB1" s="29">
        <v>9</v>
      </c>
      <c r="AC1" s="30" t="s">
        <v>4</v>
      </c>
      <c r="AD1" s="6">
        <v>10</v>
      </c>
      <c r="AE1" s="29">
        <v>10</v>
      </c>
      <c r="AF1" s="30" t="s">
        <v>4</v>
      </c>
      <c r="AG1" s="28">
        <v>11</v>
      </c>
      <c r="AH1" s="29">
        <v>11</v>
      </c>
      <c r="AI1" s="30" t="s">
        <v>4</v>
      </c>
      <c r="AJ1" s="6">
        <v>12</v>
      </c>
      <c r="AK1" s="29">
        <v>12</v>
      </c>
      <c r="AL1" s="30" t="s">
        <v>4</v>
      </c>
      <c r="AM1" s="6">
        <v>13</v>
      </c>
      <c r="AN1" s="29">
        <v>13</v>
      </c>
      <c r="AO1" s="30" t="s">
        <v>4</v>
      </c>
      <c r="AP1" s="6">
        <v>14</v>
      </c>
      <c r="AQ1" s="29">
        <v>14</v>
      </c>
      <c r="AR1" s="30" t="s">
        <v>4</v>
      </c>
      <c r="AS1" s="6">
        <v>15</v>
      </c>
      <c r="AT1" s="29">
        <v>15</v>
      </c>
      <c r="AU1" s="30" t="s">
        <v>4</v>
      </c>
      <c r="AV1" s="6">
        <v>16</v>
      </c>
      <c r="AW1" s="29">
        <v>16</v>
      </c>
      <c r="AX1" s="30" t="s">
        <v>4</v>
      </c>
      <c r="AY1" s="6">
        <v>17</v>
      </c>
      <c r="AZ1" s="29">
        <v>17</v>
      </c>
      <c r="BA1" s="30" t="s">
        <v>4</v>
      </c>
      <c r="BB1" s="6">
        <v>18</v>
      </c>
      <c r="BC1" s="29">
        <v>18</v>
      </c>
      <c r="BD1" s="30" t="s">
        <v>4</v>
      </c>
      <c r="BE1" s="8" t="s">
        <v>1</v>
      </c>
      <c r="BF1" s="9"/>
      <c r="BG1" s="10" t="s">
        <v>3</v>
      </c>
      <c r="BH1" s="4" t="s">
        <v>4</v>
      </c>
      <c r="BI1" s="3" t="s">
        <v>15</v>
      </c>
      <c r="BJ1" t="s">
        <v>5</v>
      </c>
    </row>
    <row r="2" spans="1:64" x14ac:dyDescent="0.25">
      <c r="A2" s="11"/>
      <c r="B2" s="12"/>
      <c r="C2" s="31"/>
      <c r="D2" s="3"/>
      <c r="E2" s="32"/>
      <c r="F2" s="31"/>
      <c r="G2" s="3"/>
      <c r="H2" s="32"/>
      <c r="I2" s="31"/>
      <c r="J2" s="3" t="s">
        <v>2</v>
      </c>
      <c r="K2" s="32"/>
      <c r="L2" s="31"/>
      <c r="M2" s="33"/>
      <c r="N2" s="32"/>
      <c r="O2" s="34"/>
      <c r="P2" s="33"/>
      <c r="Q2" s="32"/>
      <c r="R2" s="34"/>
      <c r="S2" s="33"/>
      <c r="T2" s="32"/>
      <c r="U2" s="34"/>
      <c r="V2" s="33"/>
      <c r="W2" s="32"/>
      <c r="X2" s="34"/>
      <c r="Y2" s="33"/>
      <c r="Z2" s="32"/>
      <c r="AA2" s="34"/>
      <c r="AB2" s="33"/>
      <c r="AC2" s="32"/>
      <c r="AD2" s="34"/>
      <c r="AE2" s="33"/>
      <c r="AF2" s="32"/>
      <c r="AG2" s="31"/>
      <c r="AH2" s="3"/>
      <c r="AI2" s="32"/>
      <c r="AJ2" s="31"/>
      <c r="AK2" s="3"/>
      <c r="AL2" s="32"/>
      <c r="AM2" s="31"/>
      <c r="AN2" s="3" t="s">
        <v>2</v>
      </c>
      <c r="AO2" s="32"/>
      <c r="AP2" s="31"/>
      <c r="AQ2" s="33"/>
      <c r="AR2" s="32"/>
      <c r="AS2" s="34"/>
      <c r="AT2" s="33"/>
      <c r="AU2" s="32"/>
      <c r="AV2" s="34"/>
      <c r="AW2" s="33"/>
      <c r="AX2" s="32"/>
      <c r="AY2" s="34"/>
      <c r="AZ2" s="33"/>
      <c r="BA2" s="32"/>
      <c r="BB2" s="34"/>
      <c r="BC2" s="33"/>
      <c r="BD2" s="32"/>
      <c r="BE2" s="13"/>
      <c r="BF2" s="14"/>
      <c r="BG2" s="15"/>
      <c r="BH2" s="2"/>
      <c r="BI2" s="2"/>
      <c r="BJ2" s="2"/>
    </row>
    <row r="3" spans="1:64" x14ac:dyDescent="0.25">
      <c r="A3" s="16" t="s">
        <v>6</v>
      </c>
      <c r="B3" s="17">
        <v>0.7</v>
      </c>
      <c r="C3" s="24">
        <v>22.574999999999999</v>
      </c>
      <c r="D3" s="25">
        <v>566</v>
      </c>
      <c r="E3" s="26">
        <v>16</v>
      </c>
      <c r="F3" s="24">
        <v>22.574999999999999</v>
      </c>
      <c r="G3" s="25">
        <v>573</v>
      </c>
      <c r="H3" s="26">
        <v>12</v>
      </c>
      <c r="I3" s="24">
        <v>22.574999999999999</v>
      </c>
      <c r="J3" s="25">
        <v>566</v>
      </c>
      <c r="K3" s="26">
        <v>12</v>
      </c>
      <c r="L3" s="24">
        <f>(600-((((D3+G3)/2)+J3)/2))*$B3</f>
        <v>22.574999999999999</v>
      </c>
      <c r="M3" s="25">
        <v>570</v>
      </c>
      <c r="N3" s="26">
        <v>15</v>
      </c>
      <c r="O3" s="24">
        <f>(600-((((G3+J3)/2)+M3)/2))*$B3</f>
        <v>21.174999999999997</v>
      </c>
      <c r="P3" s="25">
        <v>552</v>
      </c>
      <c r="Q3" s="26">
        <v>10</v>
      </c>
      <c r="R3" s="24">
        <f>(600-((((J3+M3)/2)+P3)/2))*$B3</f>
        <v>28</v>
      </c>
      <c r="S3" s="40">
        <v>565</v>
      </c>
      <c r="T3" s="26">
        <v>9</v>
      </c>
      <c r="U3" s="24">
        <f>(600-((((M3+P3)/2)+S3)/2))*$B3</f>
        <v>25.9</v>
      </c>
      <c r="V3" s="27">
        <v>569</v>
      </c>
      <c r="W3" s="26">
        <v>7</v>
      </c>
      <c r="X3" s="24">
        <f>(600-((((P3+S3)/2)+V3)/2))*$B3</f>
        <v>25.375</v>
      </c>
      <c r="Y3" s="27">
        <v>571</v>
      </c>
      <c r="Z3" s="26">
        <v>16</v>
      </c>
      <c r="AA3" s="24">
        <f>(600-((((S3+V3)/2)+Y3)/2))*$B3</f>
        <v>21.7</v>
      </c>
      <c r="AB3" s="25"/>
      <c r="AC3" s="26"/>
      <c r="AD3" s="24"/>
      <c r="AE3" s="25"/>
      <c r="AF3" s="26"/>
      <c r="AG3" s="24"/>
      <c r="AH3" s="25"/>
      <c r="AI3" s="36"/>
      <c r="AJ3" s="24"/>
      <c r="AK3" s="25"/>
      <c r="AL3" s="26"/>
      <c r="AM3" s="24"/>
      <c r="AN3" s="25"/>
      <c r="AO3" s="26"/>
      <c r="AP3" s="24"/>
      <c r="AQ3" s="25"/>
      <c r="AR3" s="26"/>
      <c r="AS3" s="24"/>
      <c r="AT3" s="25"/>
      <c r="AU3" s="26"/>
      <c r="AV3" s="24"/>
      <c r="AW3" s="25"/>
      <c r="AX3" s="26"/>
      <c r="AY3" s="24"/>
      <c r="AZ3" s="27"/>
      <c r="BA3" s="26"/>
      <c r="BB3" s="24"/>
      <c r="BC3" s="27"/>
      <c r="BD3" s="26"/>
      <c r="BE3" s="23">
        <f>D3+G3+J3+M3+P3+S3+V3+Y3+AB3+AE3+AH3+AK3+AN3+AQ3+AT3+AW3+AZ3+BC3</f>
        <v>4532</v>
      </c>
      <c r="BF3" s="16" t="s">
        <v>6</v>
      </c>
      <c r="BG3" s="19">
        <f>AVERAGE(D3,G3,J3,M3,P3,S3,V3,Y3,AB3,AE3,BC3,AH3,AK3,AN3,AQ3,AT3,AW3,AZ3)</f>
        <v>566.5</v>
      </c>
      <c r="BH3" s="1">
        <f>SUM(E3,H3,K3,N3,Q3,T3,W3,Z3,AC3,AF3,BA3,AI3,AL3,AO3,AR3,AU3,AX3)</f>
        <v>97</v>
      </c>
      <c r="BI3" s="1">
        <f>SUM(AE3,AD3,AB3,AA3,Y3,X3,V3,U3,R3,O3,P3,M3,L3,J3,I3,G3,F3,D3,C3,AG3,AH3,AJ3,AK3,AM3,AN3,AP3,AQ3,AS3,AT3,AV3,AW3,AY3,AZ3,BB3,BC3)-BJ3</f>
        <v>4162.4549999999999</v>
      </c>
      <c r="BJ3" s="5">
        <f>SUM(BG3*0.03)*1</f>
        <v>16.995000000000001</v>
      </c>
      <c r="BK3" s="37">
        <f>SUM(AE3,AH3,AK3,AN3,AQ3,AT3,AW3,AZ3)/8</f>
        <v>0</v>
      </c>
      <c r="BL3" s="37">
        <f>((600-BK3)*B3)/4</f>
        <v>105</v>
      </c>
    </row>
    <row r="4" spans="1:64" x14ac:dyDescent="0.25">
      <c r="A4" s="20"/>
      <c r="B4" s="21"/>
      <c r="C4" s="1"/>
      <c r="D4" s="38"/>
      <c r="E4" s="35"/>
      <c r="F4" s="1"/>
      <c r="G4" s="38"/>
      <c r="H4" s="35"/>
      <c r="I4" s="1"/>
      <c r="J4" s="38"/>
      <c r="K4" s="35"/>
      <c r="L4" s="1"/>
      <c r="M4" s="38"/>
      <c r="N4" s="35"/>
      <c r="O4" s="1"/>
      <c r="P4" s="38"/>
      <c r="Q4" s="35"/>
      <c r="R4" s="1"/>
      <c r="S4" s="38"/>
      <c r="T4" s="35"/>
      <c r="U4" s="1"/>
      <c r="V4" s="38"/>
      <c r="W4" s="35"/>
      <c r="X4" s="1"/>
      <c r="Y4" s="38"/>
      <c r="Z4" s="35"/>
      <c r="AA4" s="1"/>
      <c r="AB4" s="38"/>
      <c r="AC4" s="35"/>
      <c r="AD4" s="1"/>
      <c r="AE4" s="38"/>
      <c r="AF4" s="35"/>
      <c r="AG4" s="1"/>
      <c r="AH4" s="38"/>
      <c r="AI4" s="35"/>
      <c r="AJ4" s="1"/>
      <c r="AK4" s="38"/>
      <c r="AL4" s="35"/>
      <c r="AM4" s="1"/>
      <c r="AN4" s="38"/>
      <c r="AO4" s="35"/>
      <c r="AP4" s="1"/>
      <c r="AQ4" s="38"/>
      <c r="AR4" s="35"/>
      <c r="AS4" s="1"/>
      <c r="AT4" s="38"/>
      <c r="AU4" s="35"/>
      <c r="AV4" s="1"/>
      <c r="AW4" s="38"/>
      <c r="AX4" s="35"/>
      <c r="AY4" s="1"/>
      <c r="AZ4" s="38"/>
      <c r="BA4" s="35"/>
      <c r="BB4" s="1"/>
      <c r="BC4" s="38"/>
      <c r="BD4" s="35"/>
      <c r="BE4" s="18"/>
      <c r="BF4" s="20"/>
      <c r="BG4" s="22"/>
      <c r="BH4" s="2"/>
      <c r="BI4" s="2"/>
      <c r="BJ4" s="2"/>
      <c r="BK4" s="37"/>
    </row>
    <row r="5" spans="1:64" x14ac:dyDescent="0.25">
      <c r="A5" s="16" t="s">
        <v>7</v>
      </c>
      <c r="B5" s="17">
        <v>0.7</v>
      </c>
      <c r="C5" s="24">
        <v>80.149999999999991</v>
      </c>
      <c r="D5" s="40">
        <v>515</v>
      </c>
      <c r="E5" s="26"/>
      <c r="F5" s="24">
        <v>80.149999999999991</v>
      </c>
      <c r="G5" s="25">
        <v>515</v>
      </c>
      <c r="H5" s="26">
        <v>5</v>
      </c>
      <c r="I5" s="24">
        <v>80.149999999999991</v>
      </c>
      <c r="J5" s="25">
        <v>456</v>
      </c>
      <c r="K5" s="26">
        <v>2</v>
      </c>
      <c r="L5" s="24">
        <f>(600-((((D5+G5)/2)+J5)/2))*$B5</f>
        <v>80.149999999999991</v>
      </c>
      <c r="M5" s="25">
        <v>466</v>
      </c>
      <c r="N5" s="26">
        <v>7</v>
      </c>
      <c r="O5" s="24">
        <f>(600-((((G5+J5)/2)+M5)/2))*$B5</f>
        <v>86.974999999999994</v>
      </c>
      <c r="P5" s="40">
        <v>488</v>
      </c>
      <c r="Q5" s="26"/>
      <c r="R5" s="24">
        <f>(600-((((J5+M5)/2)+P5)/2))*$B5</f>
        <v>87.85</v>
      </c>
      <c r="S5" s="25">
        <v>515</v>
      </c>
      <c r="T5" s="26">
        <v>9</v>
      </c>
      <c r="U5" s="24">
        <f>(600-((((M5+P5)/2)+S5)/2))*$B5</f>
        <v>72.8</v>
      </c>
      <c r="V5" s="27">
        <v>491</v>
      </c>
      <c r="W5" s="26">
        <v>10</v>
      </c>
      <c r="X5" s="24">
        <f>(600-((((P5+S5)/2)+V5)/2))*$B5</f>
        <v>72.625</v>
      </c>
      <c r="Y5" s="27">
        <v>503</v>
      </c>
      <c r="Z5" s="26">
        <v>9</v>
      </c>
      <c r="AA5" s="24">
        <f>(600-((((S5+V5)/2)+Y5)/2))*$B5</f>
        <v>67.899999999999991</v>
      </c>
      <c r="AB5" s="25"/>
      <c r="AC5" s="26"/>
      <c r="AD5" s="24"/>
      <c r="AE5" s="25"/>
      <c r="AF5" s="26"/>
      <c r="AG5" s="24"/>
      <c r="AH5" s="25"/>
      <c r="AI5" s="26"/>
      <c r="AJ5" s="24"/>
      <c r="AK5" s="25"/>
      <c r="AL5" s="26"/>
      <c r="AM5" s="24"/>
      <c r="AN5" s="25"/>
      <c r="AO5" s="26"/>
      <c r="AP5" s="24"/>
      <c r="AQ5" s="25"/>
      <c r="AR5" s="26"/>
      <c r="AS5" s="24"/>
      <c r="AT5" s="25"/>
      <c r="AU5" s="26"/>
      <c r="AV5" s="24"/>
      <c r="AW5" s="25"/>
      <c r="AX5" s="26"/>
      <c r="AY5" s="24"/>
      <c r="AZ5" s="27"/>
      <c r="BA5" s="26"/>
      <c r="BB5" s="24"/>
      <c r="BC5" s="27"/>
      <c r="BD5" s="26"/>
      <c r="BE5" s="23">
        <f>D5+G5+J5+M5+P5+S5+V5+Y5+AB5+AE5+AH5+AK5+AN5+AQ5+AT5+AW5+AZ5+BC5</f>
        <v>3949</v>
      </c>
      <c r="BF5" s="16" t="s">
        <v>7</v>
      </c>
      <c r="BG5" s="19">
        <f>AVERAGE(D5,G5,J5,M5,P5,S5,V5,Y5,AB5,AE5,BC5,AH5,AK5,AN5,AQ5,AT5,AW5,AZ5)</f>
        <v>493.625</v>
      </c>
      <c r="BH5" s="1">
        <f>SUM(E5,H5,K5,N5,Q5,T5,W5,Z5,AC5,AF5,BA5,AI5,AL5,AO5,AR5,AU5,AX5)</f>
        <v>42</v>
      </c>
      <c r="BI5" s="1">
        <f>SUM(AE5,AD5,AB5,AA5,Y5,X5,V5,U5,R5,O5,P5,M5,L5,J5,I5,G5,F5,D5,C5,AG5,AH5,AJ5,AK5,AM5,AN5,AP5,AQ5,AS5,AT5,AV5,AW5,AY5,AZ5,BB5,BC5)-BJ5</f>
        <v>4113.1324999999997</v>
      </c>
      <c r="BJ5" s="5">
        <f>SUM(BG5*0.03)*2</f>
        <v>29.6175</v>
      </c>
      <c r="BK5" s="37">
        <f>SUM(AE5,AH5,AK5,AN5,AQ5,AT5,AW5,AZ5)/8</f>
        <v>0</v>
      </c>
      <c r="BL5" s="37">
        <f>((600-BK5)*B5)/4</f>
        <v>105</v>
      </c>
    </row>
    <row r="6" spans="1:64" x14ac:dyDescent="0.25">
      <c r="A6" s="11"/>
      <c r="B6" s="12"/>
      <c r="C6" s="39"/>
      <c r="D6" s="38"/>
      <c r="E6" s="35"/>
      <c r="F6" s="39"/>
      <c r="G6" s="38"/>
      <c r="H6" s="35"/>
      <c r="I6" s="39"/>
      <c r="J6" s="38"/>
      <c r="K6" s="35"/>
      <c r="L6" s="39"/>
      <c r="M6" s="38"/>
      <c r="N6" s="35"/>
      <c r="O6" s="39"/>
      <c r="P6" s="38"/>
      <c r="Q6" s="35"/>
      <c r="R6" s="39"/>
      <c r="S6" s="38"/>
      <c r="T6" s="35"/>
      <c r="U6" s="39"/>
      <c r="V6" s="38"/>
      <c r="W6" s="35"/>
      <c r="X6" s="39"/>
      <c r="Y6" s="38"/>
      <c r="Z6" s="35"/>
      <c r="AA6" s="39"/>
      <c r="AB6" s="38"/>
      <c r="AC6" s="35"/>
      <c r="AD6" s="39"/>
      <c r="AE6" s="38"/>
      <c r="AF6" s="35"/>
      <c r="AG6" s="39"/>
      <c r="AH6" s="38"/>
      <c r="AI6" s="35"/>
      <c r="AJ6" s="39"/>
      <c r="AK6" s="38"/>
      <c r="AL6" s="35"/>
      <c r="AM6" s="39"/>
      <c r="AN6" s="38"/>
      <c r="AO6" s="35"/>
      <c r="AP6" s="39"/>
      <c r="AQ6" s="38"/>
      <c r="AR6" s="35"/>
      <c r="AS6" s="39"/>
      <c r="AT6" s="38"/>
      <c r="AU6" s="35"/>
      <c r="AV6" s="39"/>
      <c r="AW6" s="38"/>
      <c r="AX6" s="35"/>
      <c r="AY6" s="39"/>
      <c r="AZ6" s="38"/>
      <c r="BA6" s="35"/>
      <c r="BB6" s="39"/>
      <c r="BC6" s="38"/>
      <c r="BD6" s="35"/>
      <c r="BE6" s="18"/>
      <c r="BF6" s="11"/>
      <c r="BG6" s="22"/>
      <c r="BH6" s="2"/>
      <c r="BI6" s="2"/>
      <c r="BJ6" s="2"/>
      <c r="BK6" s="37"/>
    </row>
    <row r="7" spans="1:64" x14ac:dyDescent="0.25">
      <c r="A7" s="16" t="s">
        <v>10</v>
      </c>
      <c r="B7" s="17">
        <v>0.7</v>
      </c>
      <c r="C7" s="24">
        <v>26.074999999999999</v>
      </c>
      <c r="D7" s="25">
        <v>572</v>
      </c>
      <c r="E7" s="26">
        <v>8</v>
      </c>
      <c r="F7" s="24">
        <v>26.074999999999999</v>
      </c>
      <c r="G7" s="25">
        <v>563</v>
      </c>
      <c r="H7" s="26">
        <v>11</v>
      </c>
      <c r="I7" s="24">
        <v>26.074999999999999</v>
      </c>
      <c r="J7" s="41">
        <v>558</v>
      </c>
      <c r="K7" s="26">
        <v>10</v>
      </c>
      <c r="L7" s="24">
        <f>(600-((((D7+G7)/2)+J7)/2))*$B7</f>
        <v>26.074999999999999</v>
      </c>
      <c r="M7" s="25">
        <v>566</v>
      </c>
      <c r="N7" s="26">
        <v>14</v>
      </c>
      <c r="O7" s="24">
        <f>(600-((((G7+J7)/2)+M7)/2))*$B7</f>
        <v>25.724999999999998</v>
      </c>
      <c r="P7" s="25">
        <v>538</v>
      </c>
      <c r="Q7" s="26">
        <v>10</v>
      </c>
      <c r="R7" s="24">
        <f>(600-((((J7+M7)/2)+P7)/2))*$B7</f>
        <v>35</v>
      </c>
      <c r="S7" s="25">
        <v>562</v>
      </c>
      <c r="T7" s="26">
        <v>14</v>
      </c>
      <c r="U7" s="24">
        <f>(600-((((M7+P7)/2)+S7)/2))*$B7</f>
        <v>30.099999999999998</v>
      </c>
      <c r="V7" s="27">
        <v>563</v>
      </c>
      <c r="W7" s="26">
        <v>13</v>
      </c>
      <c r="X7" s="24">
        <f>(600-((((P7+S7)/2)+V7)/2))*$B7</f>
        <v>30.45</v>
      </c>
      <c r="Y7" s="42">
        <v>560.29999999999995</v>
      </c>
      <c r="Z7" s="26"/>
      <c r="AA7" s="24">
        <f>(600-((((S7+V7)/2)+Y7)/2))*$B7</f>
        <v>27.020000000000014</v>
      </c>
      <c r="AB7" s="25"/>
      <c r="AC7" s="26"/>
      <c r="AD7" s="24"/>
      <c r="AE7" s="25"/>
      <c r="AF7" s="26"/>
      <c r="AG7" s="24"/>
      <c r="AH7" s="25"/>
      <c r="AI7" s="26"/>
      <c r="AJ7" s="24"/>
      <c r="AK7" s="25"/>
      <c r="AL7" s="26"/>
      <c r="AM7" s="24"/>
      <c r="AN7" s="25"/>
      <c r="AO7" s="26"/>
      <c r="AP7" s="24"/>
      <c r="AQ7" s="25"/>
      <c r="AR7" s="26"/>
      <c r="AS7" s="24"/>
      <c r="AT7" s="25"/>
      <c r="AU7" s="26"/>
      <c r="AV7" s="24"/>
      <c r="AW7" s="25"/>
      <c r="AX7" s="26"/>
      <c r="AY7" s="24"/>
      <c r="AZ7" s="27"/>
      <c r="BA7" s="26"/>
      <c r="BB7" s="24"/>
      <c r="BC7" s="27"/>
      <c r="BD7" s="26"/>
      <c r="BE7" s="23">
        <f>D7+G7+J7+M7+P7+S7+V7+Y7+AB7+AE7+AH7+AK7+AN7+AQ7+AT7+AW7+AZ7+BC7</f>
        <v>4482.3</v>
      </c>
      <c r="BF7" s="16" t="s">
        <v>10</v>
      </c>
      <c r="BG7" s="19">
        <f>AVERAGE(D7,G7,J7,M7,P7,S7,V7,Y7,AB7,AE7,BC7,AH7,AK7,AN7,AQ7,AT7,AW7,AZ7)</f>
        <v>560.28750000000002</v>
      </c>
      <c r="BH7" s="1">
        <f>SUM(E7,H7,K7,N7,Q7,T7,W7,Z7,AC7,AF7,BA7,AI7,AL7,AO7,AR7,AU7,AX7)</f>
        <v>80</v>
      </c>
      <c r="BI7" s="1">
        <f>SUM(AE7,AD7,AB7,AA7,Y7,X7,V7,U7,R7,O7,P7,M7,L7,J7,I7,G7,F7,D7,C7,AG7,AH7,AJ7,AK7,AM7,AN7,AP7,AQ7,AS7,AT7,AV7,AW7,AY7,AZ7,BB7,BC7)-BJ7</f>
        <v>4156.0863749999999</v>
      </c>
      <c r="BJ7" s="5">
        <f>SUM(BG7*0.03)*1</f>
        <v>16.808624999999999</v>
      </c>
      <c r="BK7" s="37">
        <f>SUM(AE7,AH7,AK7,AN7,AQ7,AT7,AW7,AZ7)/8</f>
        <v>0</v>
      </c>
      <c r="BL7" s="37">
        <f>((600-BK7)*B7)/4</f>
        <v>105</v>
      </c>
    </row>
    <row r="8" spans="1:64" x14ac:dyDescent="0.25">
      <c r="A8" s="16"/>
      <c r="B8" s="12"/>
      <c r="C8" s="39"/>
      <c r="D8" s="38"/>
      <c r="E8" s="35"/>
      <c r="F8" s="39"/>
      <c r="G8" s="38"/>
      <c r="H8" s="35"/>
      <c r="I8" s="39"/>
      <c r="J8" s="38"/>
      <c r="K8" s="35"/>
      <c r="L8" s="39"/>
      <c r="M8" s="38"/>
      <c r="N8" s="35"/>
      <c r="O8" s="39"/>
      <c r="P8" s="38"/>
      <c r="Q8" s="35"/>
      <c r="R8" s="39"/>
      <c r="S8" s="38"/>
      <c r="T8" s="35"/>
      <c r="U8" s="39"/>
      <c r="V8" s="38"/>
      <c r="W8" s="35"/>
      <c r="X8" s="39"/>
      <c r="Y8" s="38"/>
      <c r="Z8" s="35"/>
      <c r="AA8" s="39"/>
      <c r="AB8" s="38"/>
      <c r="AC8" s="35"/>
      <c r="AD8" s="39"/>
      <c r="AE8" s="38"/>
      <c r="AF8" s="35"/>
      <c r="AG8" s="39"/>
      <c r="AH8" s="38"/>
      <c r="AI8" s="35"/>
      <c r="AJ8" s="39"/>
      <c r="AK8" s="38"/>
      <c r="AL8" s="35"/>
      <c r="AM8" s="39"/>
      <c r="AN8" s="38"/>
      <c r="AO8" s="35"/>
      <c r="AP8" s="39"/>
      <c r="AQ8" s="38"/>
      <c r="AR8" s="35"/>
      <c r="AS8" s="39"/>
      <c r="AT8" s="38"/>
      <c r="AU8" s="35"/>
      <c r="AV8" s="39"/>
      <c r="AW8" s="38"/>
      <c r="AX8" s="35"/>
      <c r="AY8" s="39"/>
      <c r="AZ8" s="38"/>
      <c r="BA8" s="35"/>
      <c r="BB8" s="39"/>
      <c r="BC8" s="38"/>
      <c r="BD8" s="35"/>
      <c r="BE8" s="18"/>
      <c r="BF8" s="16"/>
      <c r="BG8" s="22"/>
      <c r="BH8" s="2"/>
      <c r="BI8" s="2"/>
      <c r="BJ8" s="2"/>
      <c r="BK8" s="37"/>
    </row>
    <row r="9" spans="1:64" x14ac:dyDescent="0.25">
      <c r="A9" s="16" t="s">
        <v>8</v>
      </c>
      <c r="B9" s="17">
        <v>0.7</v>
      </c>
      <c r="C9" s="24">
        <v>20.125</v>
      </c>
      <c r="D9" s="25">
        <v>567</v>
      </c>
      <c r="E9" s="26">
        <v>21</v>
      </c>
      <c r="F9" s="24">
        <v>20.125</v>
      </c>
      <c r="G9" s="25">
        <v>586</v>
      </c>
      <c r="H9" s="26">
        <v>21</v>
      </c>
      <c r="I9" s="24">
        <v>20.125</v>
      </c>
      <c r="J9" s="25">
        <v>566</v>
      </c>
      <c r="K9" s="26">
        <v>19</v>
      </c>
      <c r="L9" s="24">
        <f>(600-((((D9+G9)/2)+J9)/2))*$B9</f>
        <v>20.125</v>
      </c>
      <c r="M9" s="25">
        <v>589</v>
      </c>
      <c r="N9" s="26">
        <v>31</v>
      </c>
      <c r="O9" s="24">
        <f>(600-((((G9+J9)/2)+M9)/2))*$B9</f>
        <v>12.25</v>
      </c>
      <c r="P9" s="25">
        <v>586</v>
      </c>
      <c r="Q9" s="26">
        <v>35</v>
      </c>
      <c r="R9" s="24">
        <f>(600-((((J9+M9)/2)+P9)/2))*$B9</f>
        <v>12.774999999999999</v>
      </c>
      <c r="S9" s="25">
        <v>584</v>
      </c>
      <c r="T9" s="26">
        <v>28</v>
      </c>
      <c r="U9" s="24">
        <f>(600-((((M9+P9)/2)+S9)/2))*$B9</f>
        <v>9.9749999999999996</v>
      </c>
      <c r="V9" s="27">
        <v>581</v>
      </c>
      <c r="W9" s="26">
        <v>26</v>
      </c>
      <c r="X9" s="24">
        <f>(600-((((P9+S9)/2)+V9)/2))*$B9</f>
        <v>11.899999999999999</v>
      </c>
      <c r="Y9" s="27">
        <v>583</v>
      </c>
      <c r="Z9" s="26">
        <v>26</v>
      </c>
      <c r="AA9" s="24">
        <f>(600-((((S9+V9)/2)+Y9)/2))*$B9</f>
        <v>12.074999999999999</v>
      </c>
      <c r="AB9" s="25"/>
      <c r="AC9" s="26"/>
      <c r="AD9" s="24"/>
      <c r="AE9" s="25"/>
      <c r="AF9" s="26"/>
      <c r="AG9" s="24"/>
      <c r="AH9" s="25"/>
      <c r="AI9" s="26"/>
      <c r="AJ9" s="24"/>
      <c r="AK9" s="25"/>
      <c r="AL9" s="26"/>
      <c r="AM9" s="24"/>
      <c r="AN9" s="25"/>
      <c r="AO9" s="26"/>
      <c r="AP9" s="24"/>
      <c r="AQ9" s="25"/>
      <c r="AR9" s="26"/>
      <c r="AS9" s="24"/>
      <c r="AT9" s="25"/>
      <c r="AU9" s="26"/>
      <c r="AV9" s="24"/>
      <c r="AW9" s="25"/>
      <c r="AX9" s="26"/>
      <c r="AY9" s="24"/>
      <c r="AZ9" s="27"/>
      <c r="BA9" s="26"/>
      <c r="BB9" s="24"/>
      <c r="BC9" s="27"/>
      <c r="BD9" s="26"/>
      <c r="BE9" s="23">
        <f>D9+G9+J9+M9+P9+S9+V9+Y9+AB9+AE9+AH9+AK9+AN9+AQ9+AT9+AW9+AZ9+BC9</f>
        <v>4642</v>
      </c>
      <c r="BF9" s="16" t="s">
        <v>8</v>
      </c>
      <c r="BG9" s="19">
        <f>AVERAGE(D9,G9,J9,M9,P9,S9,V9,Y9,AB9,AE9,BC9,AH9,AK9,AN9,AQ9,AT9,AW9,AZ9)</f>
        <v>580.25</v>
      </c>
      <c r="BH9" s="1">
        <f>SUM(E9,H9,K9,N9,Q9,T9,W9,Z9,AC9,AF9,BA9,AI9,AL9,AO9,AR9,AU9,AX9)</f>
        <v>207</v>
      </c>
      <c r="BI9" s="1">
        <f>SUM(AE9,AD9,AB9,AA9,Y9,X9,V9,U9,R9,O9,P9,M9,L9,J9,I9,G9,F9,D9,C9,AG9,AH9,AJ9,AK9,AM9,AN9,AP9,AQ9,AS9,AT9,AV9,AW9,AY9,AZ9,BB9,BC9)-BJ9</f>
        <v>4197.4750000000004</v>
      </c>
      <c r="BJ9" s="5">
        <f>SUM(BG9*0.03)*0</f>
        <v>0</v>
      </c>
      <c r="BK9" s="37">
        <f>SUM(AE9,AH9,AK9,AN9,AQ9,AT9,AW9,AZ9)/8</f>
        <v>0</v>
      </c>
      <c r="BL9" s="37">
        <f>((600-BK9)*B9)/4</f>
        <v>105</v>
      </c>
    </row>
    <row r="10" spans="1:64" x14ac:dyDescent="0.25">
      <c r="A10" s="16"/>
      <c r="B10" s="12"/>
      <c r="C10" s="39"/>
      <c r="D10" s="38"/>
      <c r="E10" s="35"/>
      <c r="F10" s="39"/>
      <c r="G10" s="38"/>
      <c r="H10" s="35"/>
      <c r="I10" s="39"/>
      <c r="J10" s="38"/>
      <c r="K10" s="35"/>
      <c r="L10" s="1"/>
      <c r="M10" s="38"/>
      <c r="N10" s="35"/>
      <c r="O10" s="1"/>
      <c r="P10" s="38"/>
      <c r="Q10" s="35"/>
      <c r="R10" s="1"/>
      <c r="S10" s="38"/>
      <c r="T10" s="35"/>
      <c r="U10" s="1"/>
      <c r="V10" s="38"/>
      <c r="W10" s="35"/>
      <c r="X10" s="1"/>
      <c r="Y10" s="38"/>
      <c r="Z10" s="35"/>
      <c r="AA10" s="1"/>
      <c r="AB10" s="38"/>
      <c r="AC10" s="35"/>
      <c r="AD10" s="1"/>
      <c r="AE10" s="38"/>
      <c r="AF10" s="35"/>
      <c r="AG10" s="1"/>
      <c r="AH10" s="38"/>
      <c r="AI10" s="35"/>
      <c r="AJ10" s="1"/>
      <c r="AK10" s="38"/>
      <c r="AL10" s="35"/>
      <c r="AM10" s="1"/>
      <c r="AN10" s="38"/>
      <c r="AO10" s="35"/>
      <c r="AP10" s="1"/>
      <c r="AQ10" s="38"/>
      <c r="AR10" s="35"/>
      <c r="AS10" s="1"/>
      <c r="AT10" s="38"/>
      <c r="AU10" s="35"/>
      <c r="AV10" s="1"/>
      <c r="AW10" s="38"/>
      <c r="AX10" s="35"/>
      <c r="AY10" s="1"/>
      <c r="AZ10" s="38"/>
      <c r="BA10" s="35"/>
      <c r="BB10" s="1"/>
      <c r="BC10" s="38"/>
      <c r="BD10" s="35"/>
      <c r="BE10" s="18"/>
      <c r="BF10" s="16"/>
      <c r="BG10" s="22"/>
      <c r="BH10" s="2"/>
      <c r="BI10" s="2"/>
      <c r="BJ10" s="2"/>
      <c r="BK10" s="37"/>
    </row>
    <row r="11" spans="1:64" x14ac:dyDescent="0.25">
      <c r="A11" s="16" t="s">
        <v>9</v>
      </c>
      <c r="B11" s="17">
        <v>0.7</v>
      </c>
      <c r="C11" s="24">
        <v>22.4</v>
      </c>
      <c r="D11" s="25">
        <v>563</v>
      </c>
      <c r="E11" s="26">
        <v>18</v>
      </c>
      <c r="F11" s="24">
        <v>22.4</v>
      </c>
      <c r="G11" s="25">
        <v>575</v>
      </c>
      <c r="H11" s="26">
        <v>19</v>
      </c>
      <c r="I11" s="24">
        <v>22.4</v>
      </c>
      <c r="J11" s="25">
        <v>567</v>
      </c>
      <c r="K11" s="26">
        <v>17</v>
      </c>
      <c r="L11" s="24">
        <f>(600-((((D11+G11)/2)+J11)/2))*$B11</f>
        <v>22.4</v>
      </c>
      <c r="M11" s="25">
        <v>566</v>
      </c>
      <c r="N11" s="26">
        <v>17</v>
      </c>
      <c r="O11" s="24">
        <f>(600-((((G11+J11)/2)+M11)/2))*$B11</f>
        <v>22.049999999999997</v>
      </c>
      <c r="P11" s="25">
        <v>571</v>
      </c>
      <c r="Q11" s="26">
        <v>13</v>
      </c>
      <c r="R11" s="24">
        <f>(600-((((J11+M11)/2)+P11)/2))*$B11</f>
        <v>21.875</v>
      </c>
      <c r="S11" s="25">
        <v>566</v>
      </c>
      <c r="T11" s="26">
        <v>20</v>
      </c>
      <c r="U11" s="24">
        <f>(600-((((M11+P11)/2)+S11)/2))*$B11</f>
        <v>22.924999999999997</v>
      </c>
      <c r="V11" s="27">
        <v>568</v>
      </c>
      <c r="W11" s="26">
        <v>20</v>
      </c>
      <c r="X11" s="24">
        <f>(600-((((P11+S11)/2)+V11)/2))*$B11</f>
        <v>22.224999999999998</v>
      </c>
      <c r="Y11" s="27">
        <v>579</v>
      </c>
      <c r="Z11" s="26">
        <v>23</v>
      </c>
      <c r="AA11" s="24">
        <f>(600-((((S11+V11)/2)+Y11)/2))*$B11</f>
        <v>18.899999999999999</v>
      </c>
      <c r="AB11" s="25"/>
      <c r="AC11" s="26"/>
      <c r="AD11" s="24"/>
      <c r="AE11" s="25"/>
      <c r="AF11" s="26"/>
      <c r="AG11" s="24"/>
      <c r="AH11" s="25"/>
      <c r="AI11" s="26"/>
      <c r="AJ11" s="24"/>
      <c r="AK11" s="25"/>
      <c r="AL11" s="26"/>
      <c r="AM11" s="24"/>
      <c r="AN11" s="25"/>
      <c r="AO11" s="26"/>
      <c r="AP11" s="24"/>
      <c r="AQ11" s="25"/>
      <c r="AR11" s="26"/>
      <c r="AS11" s="24"/>
      <c r="AT11" s="25"/>
      <c r="AU11" s="26"/>
      <c r="AV11" s="24"/>
      <c r="AW11" s="25"/>
      <c r="AX11" s="26"/>
      <c r="AY11" s="24"/>
      <c r="AZ11" s="27"/>
      <c r="BA11" s="26"/>
      <c r="BB11" s="24"/>
      <c r="BC11" s="27"/>
      <c r="BD11" s="26"/>
      <c r="BE11" s="23">
        <f>D11+G11+J11+M11+P11+S11+V11+Y11+AB11+AE11+AH11+AK11+AN11+AQ11+AT11+AW11+AZ11+BC11</f>
        <v>4555</v>
      </c>
      <c r="BF11" s="16" t="s">
        <v>9</v>
      </c>
      <c r="BG11" s="19">
        <f>AVERAGE(D11,G11,J11,M11,P11,S11,V11,Y11,AB11,AE11,BC11,AH11,AK11,AN11,AQ11,AT11,AW11,AZ11)</f>
        <v>569.375</v>
      </c>
      <c r="BH11" s="1">
        <f>SUM(E11,H11,K11,N11,Q11,T11,W11,Z11,AC11,AF11,BA11,AI11,AL11,AO11,AR11,AU11,AX11)</f>
        <v>147</v>
      </c>
      <c r="BI11" s="1">
        <f>SUM(AE11,AD11,AB11,AA11,Y11,X11,V11,U11,R11,O11,P11,M11,L11,J11,I11,G11,F11,D11,C11,AG11,AH11,AJ11,AK11,AM11,AN11,AP11,AQ11,AS11,AT11,AV11,AW11,AY11,AZ11,BB11,BC11)-BJ11</f>
        <v>4186.5749999999998</v>
      </c>
      <c r="BJ11" s="5">
        <f>SUM(BG11*0.03)*0</f>
        <v>0</v>
      </c>
      <c r="BK11" s="37">
        <f>SUM(AE11,AH11,AK11,AN11,AQ11,AT11,AW11,AZ11)/8</f>
        <v>0</v>
      </c>
      <c r="BL11" s="37">
        <f>((600-BK11)*B11)/4</f>
        <v>105</v>
      </c>
    </row>
    <row r="12" spans="1:64" x14ac:dyDescent="0.25">
      <c r="A12" s="16"/>
      <c r="B12" s="12"/>
      <c r="C12" s="39"/>
      <c r="D12" s="38"/>
      <c r="E12" s="35"/>
      <c r="F12" s="39"/>
      <c r="G12" s="38"/>
      <c r="H12" s="35"/>
      <c r="I12" s="39"/>
      <c r="J12" s="38"/>
      <c r="K12" s="35"/>
      <c r="L12" s="1"/>
      <c r="M12" s="38"/>
      <c r="N12" s="35"/>
      <c r="O12" s="1"/>
      <c r="P12" s="38"/>
      <c r="Q12" s="35"/>
      <c r="R12" s="1"/>
      <c r="S12" s="38"/>
      <c r="T12" s="35"/>
      <c r="U12" s="1"/>
      <c r="V12" s="38"/>
      <c r="W12" s="35"/>
      <c r="X12" s="1"/>
      <c r="Y12" s="38"/>
      <c r="Z12" s="35"/>
      <c r="AA12" s="1"/>
      <c r="AB12" s="38"/>
      <c r="AC12" s="35"/>
      <c r="AD12" s="1"/>
      <c r="AE12" s="38"/>
      <c r="AF12" s="35"/>
      <c r="AG12" s="1"/>
      <c r="AH12" s="38"/>
      <c r="AI12" s="35"/>
      <c r="AJ12" s="1"/>
      <c r="AK12" s="38"/>
      <c r="AL12" s="35"/>
      <c r="AM12" s="1"/>
      <c r="AN12" s="38"/>
      <c r="AO12" s="35"/>
      <c r="AP12" s="1"/>
      <c r="AQ12" s="38"/>
      <c r="AR12" s="35"/>
      <c r="AS12" s="1"/>
      <c r="AT12" s="38"/>
      <c r="AU12" s="35"/>
      <c r="AV12" s="1"/>
      <c r="AW12" s="38"/>
      <c r="AX12" s="35"/>
      <c r="AY12" s="1"/>
      <c r="AZ12" s="38"/>
      <c r="BA12" s="35"/>
      <c r="BB12" s="1"/>
      <c r="BC12" s="38"/>
      <c r="BD12" s="35"/>
      <c r="BE12" s="18"/>
      <c r="BF12" s="16"/>
      <c r="BG12" s="22"/>
      <c r="BH12" s="2"/>
      <c r="BI12" s="2"/>
      <c r="BJ12" s="2"/>
      <c r="BK12" s="37"/>
    </row>
    <row r="13" spans="1:64" x14ac:dyDescent="0.25">
      <c r="A13" s="16" t="s">
        <v>11</v>
      </c>
      <c r="B13" s="17">
        <v>0.7</v>
      </c>
      <c r="C13" s="24">
        <v>420</v>
      </c>
      <c r="D13" s="40"/>
      <c r="E13" s="26"/>
      <c r="F13" s="24">
        <v>420</v>
      </c>
      <c r="G13" s="40"/>
      <c r="H13" s="26"/>
      <c r="I13" s="24">
        <v>420</v>
      </c>
      <c r="J13" s="40"/>
      <c r="K13" s="26"/>
      <c r="L13" s="24">
        <f>(600-((((D13+G13)/2)+J13)/2))*$B13</f>
        <v>420</v>
      </c>
      <c r="M13" s="40"/>
      <c r="N13" s="26"/>
      <c r="O13" s="24">
        <f>(600-((((G13+J13)/2)+M13)/2))*$B13</f>
        <v>420</v>
      </c>
      <c r="P13" s="40"/>
      <c r="Q13" s="26"/>
      <c r="R13" s="24">
        <f>(600-((((J13+M13)/2)+P13)/2))*$B13</f>
        <v>420</v>
      </c>
      <c r="S13" s="40"/>
      <c r="T13" s="26"/>
      <c r="U13" s="24">
        <f>(600-((((M13+P13)/2)+S13)/2))*$B13</f>
        <v>420</v>
      </c>
      <c r="V13" s="42">
        <v>420</v>
      </c>
      <c r="W13" s="26"/>
      <c r="X13" s="24">
        <f>(600-((((P13+S13)/2)+V13)/2))*$B13</f>
        <v>273</v>
      </c>
      <c r="Y13" s="42">
        <v>420</v>
      </c>
      <c r="Z13" s="26"/>
      <c r="AA13" s="24">
        <f>(600-((((S13+V13)/2)+Y13)/2))*$B13</f>
        <v>199.5</v>
      </c>
      <c r="AB13" s="25"/>
      <c r="AC13" s="26"/>
      <c r="AD13" s="24"/>
      <c r="AE13" s="25"/>
      <c r="AF13" s="26"/>
      <c r="AG13" s="24"/>
      <c r="AH13" s="25"/>
      <c r="AI13" s="26"/>
      <c r="AJ13" s="24"/>
      <c r="AK13" s="25"/>
      <c r="AL13" s="26"/>
      <c r="AM13" s="24"/>
      <c r="AN13" s="25"/>
      <c r="AO13" s="26"/>
      <c r="AP13" s="24"/>
      <c r="AQ13" s="25"/>
      <c r="AR13" s="26"/>
      <c r="AS13" s="24"/>
      <c r="AT13" s="25"/>
      <c r="AU13" s="26"/>
      <c r="AV13" s="24"/>
      <c r="AW13" s="25"/>
      <c r="AX13" s="26"/>
      <c r="AY13" s="24"/>
      <c r="AZ13" s="27"/>
      <c r="BA13" s="26"/>
      <c r="BB13" s="24"/>
      <c r="BC13" s="27"/>
      <c r="BD13" s="26"/>
      <c r="BE13" s="23">
        <f>D13+G13+J13+M13+P13+S13+V13+Y13+AB13+AE13+AH13+AK13+AN13+AQ13+AT13+AW13+AZ13+BC13</f>
        <v>840</v>
      </c>
      <c r="BF13" s="16" t="s">
        <v>11</v>
      </c>
      <c r="BG13" s="19">
        <f>AVERAGE(D13,G13,J13,M13,P13,S13,V13,Y13,AB13,AE13,BC13,AH13,AK13,AN13,AQ13,AT13,AW13,AZ13)</f>
        <v>420</v>
      </c>
      <c r="BH13" s="1">
        <f>SUM(E13,H13,K13,N13,Q13,T13,W13,Z13,AC13,AF13,BA13,AI13,AL13,AO13,AR13,AU13,AX13)</f>
        <v>0</v>
      </c>
      <c r="BI13" s="1">
        <f>SUM(AE13,AD13,AB13,AA13,Y13,X13,V13,U13,R13,O13,P13,M13,L13,J13,I13,G13,F13,D13,C13,AG13,AH13,AJ13,AK13,AM13,AN13,AP13,AQ13,AS13,AT13,AV13,AW13,AY13,AZ13,BB13,BC13)-BJ13</f>
        <v>4151.7</v>
      </c>
      <c r="BJ13" s="5">
        <f>SUM(BG13*0.03)*8</f>
        <v>100.8</v>
      </c>
      <c r="BK13" s="37">
        <f>SUM(AE13,AH13,AK13,AN13,AQ13,AT13,AW13,AZ13)/8</f>
        <v>0</v>
      </c>
      <c r="BL13" s="37">
        <f>((600-BK13)*B13)/4</f>
        <v>105</v>
      </c>
    </row>
    <row r="14" spans="1:64" x14ac:dyDescent="0.25">
      <c r="A14" s="16"/>
      <c r="B14" s="12"/>
      <c r="C14" s="39"/>
      <c r="D14" s="38"/>
      <c r="E14" s="35"/>
      <c r="F14" s="39"/>
      <c r="G14" s="38"/>
      <c r="H14" s="35"/>
      <c r="I14" s="39"/>
      <c r="J14" s="38"/>
      <c r="K14" s="35"/>
      <c r="L14" s="39"/>
      <c r="M14" s="38"/>
      <c r="N14" s="35"/>
      <c r="O14" s="39"/>
      <c r="P14" s="38"/>
      <c r="Q14" s="35"/>
      <c r="R14" s="39"/>
      <c r="S14" s="38"/>
      <c r="T14" s="35"/>
      <c r="U14" s="39"/>
      <c r="V14" s="38"/>
      <c r="W14" s="35"/>
      <c r="X14" s="39"/>
      <c r="Y14" s="38"/>
      <c r="Z14" s="35"/>
      <c r="AA14" s="39"/>
      <c r="AB14" s="38"/>
      <c r="AC14" s="35"/>
      <c r="AD14" s="39"/>
      <c r="AE14" s="38"/>
      <c r="AF14" s="35"/>
      <c r="AG14" s="39"/>
      <c r="AH14" s="38"/>
      <c r="AI14" s="35"/>
      <c r="AJ14" s="39"/>
      <c r="AK14" s="38"/>
      <c r="AL14" s="35"/>
      <c r="AM14" s="39"/>
      <c r="AN14" s="38"/>
      <c r="AO14" s="35"/>
      <c r="AP14" s="39"/>
      <c r="AQ14" s="38"/>
      <c r="AR14" s="35"/>
      <c r="AS14" s="39"/>
      <c r="AT14" s="38"/>
      <c r="AU14" s="35"/>
      <c r="AV14" s="39"/>
      <c r="AW14" s="38"/>
      <c r="AX14" s="35"/>
      <c r="AY14" s="39"/>
      <c r="AZ14" s="38"/>
      <c r="BA14" s="35"/>
      <c r="BB14" s="39"/>
      <c r="BC14" s="38"/>
      <c r="BD14" s="35"/>
      <c r="BE14" s="18"/>
      <c r="BF14" s="16"/>
      <c r="BG14" s="22"/>
      <c r="BH14" s="2"/>
      <c r="BI14" s="2"/>
      <c r="BJ14" s="2"/>
      <c r="BK14" s="37"/>
    </row>
    <row r="15" spans="1:64" x14ac:dyDescent="0.25">
      <c r="A15" s="16" t="s">
        <v>16</v>
      </c>
      <c r="B15" s="17">
        <v>0.7</v>
      </c>
      <c r="C15" s="24">
        <v>89.6</v>
      </c>
      <c r="D15" s="25">
        <v>470</v>
      </c>
      <c r="E15" s="26">
        <v>1</v>
      </c>
      <c r="F15" s="24">
        <v>89.6</v>
      </c>
      <c r="G15" s="25">
        <v>482</v>
      </c>
      <c r="H15" s="26">
        <v>5</v>
      </c>
      <c r="I15" s="24">
        <v>89.6</v>
      </c>
      <c r="J15" s="25">
        <v>468</v>
      </c>
      <c r="K15" s="26">
        <v>3</v>
      </c>
      <c r="L15" s="24">
        <f>(600-((((D15+G15)/2)+J15)/2))*$B15</f>
        <v>89.6</v>
      </c>
      <c r="M15" s="25">
        <v>478</v>
      </c>
      <c r="N15" s="26">
        <v>5</v>
      </c>
      <c r="O15" s="24">
        <f>(600-((((G15+J15)/2)+M15)/2))*$B15</f>
        <v>86.449999999999989</v>
      </c>
      <c r="P15" s="25">
        <v>461</v>
      </c>
      <c r="Q15" s="26">
        <v>2</v>
      </c>
      <c r="R15" s="24">
        <f>(600-((((J15+M15)/2)+P15)/2))*$B15</f>
        <v>93.1</v>
      </c>
      <c r="S15" s="25">
        <v>478</v>
      </c>
      <c r="T15" s="26">
        <v>3</v>
      </c>
      <c r="U15" s="24">
        <f>(600-((((M15+P15)/2)+S15)/2))*$B15</f>
        <v>88.375</v>
      </c>
      <c r="V15" s="27">
        <v>415</v>
      </c>
      <c r="W15" s="26">
        <v>2</v>
      </c>
      <c r="X15" s="24">
        <f>(600-((((P15+S15)/2)+V15)/2))*$B15</f>
        <v>110.425</v>
      </c>
      <c r="Y15" s="27">
        <v>443</v>
      </c>
      <c r="Z15" s="26">
        <v>3</v>
      </c>
      <c r="AA15" s="24">
        <f>(600-((((S15+V15)/2)+Y15)/2))*$B15</f>
        <v>108.675</v>
      </c>
      <c r="AB15" s="25"/>
      <c r="AC15" s="26"/>
      <c r="AD15" s="24"/>
      <c r="AE15" s="25"/>
      <c r="AF15" s="26"/>
      <c r="AG15" s="24"/>
      <c r="AH15" s="25"/>
      <c r="AI15" s="26"/>
      <c r="AJ15" s="24"/>
      <c r="AK15" s="25"/>
      <c r="AL15" s="26"/>
      <c r="AM15" s="24"/>
      <c r="AN15" s="25"/>
      <c r="AO15" s="26"/>
      <c r="AP15" s="24"/>
      <c r="AQ15" s="25"/>
      <c r="AR15" s="26"/>
      <c r="AS15" s="24"/>
      <c r="AT15" s="25"/>
      <c r="AU15" s="26"/>
      <c r="AV15" s="24"/>
      <c r="AW15" s="25"/>
      <c r="AX15" s="26"/>
      <c r="AY15" s="24"/>
      <c r="AZ15" s="27"/>
      <c r="BA15" s="26"/>
      <c r="BB15" s="24"/>
      <c r="BC15" s="27"/>
      <c r="BD15" s="26"/>
      <c r="BE15" s="23">
        <f>D15+G15+J15+M15+P15+S15+V15+Y15+AB15+AE15+AH15+AK15+AN15+AQ15+AT15+AW15+AZ15+BC15</f>
        <v>3695</v>
      </c>
      <c r="BF15" s="16" t="s">
        <v>16</v>
      </c>
      <c r="BG15" s="19">
        <f>AVERAGE(D15,G15,J15,M15,P15,S15,V15,Y15,AB15,AE15,BC15,AH15,AK15,AN15,AQ15,AT15,AW15,AZ15)</f>
        <v>461.875</v>
      </c>
      <c r="BH15" s="1">
        <f>SUM(E15,H15,K15,N15,Q15,T15,W15,Z15,AC15,AF15,BA15,AI15,AL15,AO15,AR15,AU15,AX15)</f>
        <v>24</v>
      </c>
      <c r="BI15" s="1">
        <f>SUM(AE15,AD15,AB15,AA15,Y15,X15,V15,U15,R15,O15,P15,M15,L15,J15,I15,G15,F15,D15,C15,AG15,AH15,AJ15,AK15,AM15,AN15,AP15,AQ15,AS15,AT15,AV15,AW15,AY15,AZ15,BB15,BC15)-BJ15</f>
        <v>4062.4249999999993</v>
      </c>
      <c r="BJ15" s="5">
        <f>SUM(BG15*0.03)*0</f>
        <v>0</v>
      </c>
      <c r="BK15" s="37">
        <f>SUM(AE15,AH15,AK15,AN15,AQ15,AT15,AW15,AZ15)/8</f>
        <v>0</v>
      </c>
      <c r="BL15" s="37">
        <f>((600-BK15)*B15)/4</f>
        <v>105</v>
      </c>
    </row>
    <row r="16" spans="1:64" x14ac:dyDescent="0.25">
      <c r="A16" s="16"/>
      <c r="B16" s="17"/>
      <c r="C16" s="24"/>
      <c r="D16" s="25"/>
      <c r="E16" s="26"/>
      <c r="F16" s="24"/>
      <c r="G16" s="25"/>
      <c r="H16" s="26"/>
      <c r="I16" s="24"/>
      <c r="J16" s="25"/>
      <c r="K16" s="26"/>
      <c r="L16" s="39"/>
      <c r="M16" s="25"/>
      <c r="N16" s="26"/>
      <c r="O16" s="39"/>
      <c r="P16" s="25"/>
      <c r="Q16" s="26"/>
      <c r="R16" s="39"/>
      <c r="S16" s="25"/>
      <c r="T16" s="26"/>
      <c r="U16" s="39"/>
      <c r="V16" s="27"/>
      <c r="W16" s="26"/>
      <c r="X16" s="39"/>
      <c r="Y16" s="27"/>
      <c r="Z16" s="26"/>
      <c r="AA16" s="39"/>
      <c r="AB16" s="25"/>
      <c r="AC16" s="26"/>
      <c r="AD16" s="39"/>
      <c r="AE16" s="25"/>
      <c r="AF16" s="26"/>
      <c r="AG16" s="39"/>
      <c r="AH16" s="25"/>
      <c r="AI16" s="26"/>
      <c r="AJ16" s="39"/>
      <c r="AK16" s="25"/>
      <c r="AL16" s="26"/>
      <c r="AM16" s="39"/>
      <c r="AN16" s="25"/>
      <c r="AO16" s="26"/>
      <c r="AP16" s="39"/>
      <c r="AQ16" s="25"/>
      <c r="AR16" s="26"/>
      <c r="AS16" s="39"/>
      <c r="AT16" s="25"/>
      <c r="AU16" s="26"/>
      <c r="AV16" s="39"/>
      <c r="AW16" s="25"/>
      <c r="AX16" s="26"/>
      <c r="AY16" s="39"/>
      <c r="AZ16" s="27"/>
      <c r="BA16" s="26"/>
      <c r="BB16" s="39"/>
      <c r="BC16" s="27"/>
      <c r="BD16" s="26"/>
      <c r="BE16" s="18"/>
      <c r="BF16" s="16"/>
      <c r="BG16" s="22"/>
      <c r="BH16" s="2"/>
      <c r="BI16" s="2"/>
      <c r="BJ16" s="2"/>
      <c r="BK16" s="37"/>
    </row>
    <row r="17" spans="1:64" x14ac:dyDescent="0.25">
      <c r="A17" s="16" t="s">
        <v>12</v>
      </c>
      <c r="B17" s="17">
        <v>0.7</v>
      </c>
      <c r="C17" s="24">
        <v>34.474999999999994</v>
      </c>
      <c r="D17" s="25">
        <v>550</v>
      </c>
      <c r="E17" s="26">
        <v>10</v>
      </c>
      <c r="F17" s="24">
        <v>34.474999999999994</v>
      </c>
      <c r="G17" s="25">
        <v>555</v>
      </c>
      <c r="H17" s="26">
        <v>11</v>
      </c>
      <c r="I17" s="24">
        <v>34.474999999999994</v>
      </c>
      <c r="J17" s="25">
        <v>549</v>
      </c>
      <c r="K17" s="26">
        <v>14</v>
      </c>
      <c r="L17" s="24">
        <f>(600-((((D17+G17)/2)+J17)/2))*$B17</f>
        <v>34.474999999999994</v>
      </c>
      <c r="M17" s="25">
        <v>545</v>
      </c>
      <c r="N17" s="26">
        <v>10</v>
      </c>
      <c r="O17" s="24">
        <f>(600-((((G17+J17)/2)+M17)/2))*$B17</f>
        <v>36.049999999999997</v>
      </c>
      <c r="P17" s="25">
        <v>554</v>
      </c>
      <c r="Q17" s="26">
        <v>11</v>
      </c>
      <c r="R17" s="24">
        <f>(600-((((J17+M17)/2)+P17)/2))*$B17</f>
        <v>34.65</v>
      </c>
      <c r="S17" s="25">
        <v>532</v>
      </c>
      <c r="T17" s="26">
        <v>9</v>
      </c>
      <c r="U17" s="24">
        <f>(600-((((M17+P17)/2)+S17)/2))*$B17</f>
        <v>41.474999999999994</v>
      </c>
      <c r="V17" s="27">
        <v>535</v>
      </c>
      <c r="W17" s="26">
        <v>11</v>
      </c>
      <c r="X17" s="24">
        <f>(600-((((P17+S17)/2)+V17)/2))*$B17</f>
        <v>42.699999999999996</v>
      </c>
      <c r="Y17" s="27">
        <v>546</v>
      </c>
      <c r="Z17" s="26">
        <v>13</v>
      </c>
      <c r="AA17" s="24">
        <f>(600-((((S17+V17)/2)+Y17)/2))*$B17</f>
        <v>42.174999999999997</v>
      </c>
      <c r="AB17" s="25"/>
      <c r="AC17" s="26"/>
      <c r="AD17" s="24"/>
      <c r="AE17" s="25"/>
      <c r="AF17" s="26"/>
      <c r="AG17" s="24"/>
      <c r="AH17" s="25"/>
      <c r="AI17" s="26"/>
      <c r="AJ17" s="24"/>
      <c r="AK17" s="25"/>
      <c r="AL17" s="26"/>
      <c r="AM17" s="24"/>
      <c r="AN17" s="25"/>
      <c r="AO17" s="26"/>
      <c r="AP17" s="24"/>
      <c r="AQ17" s="25"/>
      <c r="AR17" s="26"/>
      <c r="AS17" s="24"/>
      <c r="AT17" s="25"/>
      <c r="AU17" s="26"/>
      <c r="AV17" s="24"/>
      <c r="AW17" s="25"/>
      <c r="AX17" s="26"/>
      <c r="AY17" s="24"/>
      <c r="AZ17" s="27"/>
      <c r="BA17" s="26"/>
      <c r="BB17" s="24"/>
      <c r="BC17" s="27"/>
      <c r="BD17" s="26"/>
      <c r="BE17" s="23">
        <f>D17+G17+J17+M17+P17+S17+V17+Y17+AB17+AE17+AH17+AK17+AN17+AQ17+AT17+AW17+AZ17+BC17</f>
        <v>4366</v>
      </c>
      <c r="BF17" s="16" t="s">
        <v>12</v>
      </c>
      <c r="BG17" s="19">
        <f>AVERAGE(D17,G17,J17,M17,P17,S17,V17,Y17,AB17,AE17,BC17,AH17,AK17,AN17,AQ17,AT17,AW17,AZ17)</f>
        <v>545.75</v>
      </c>
      <c r="BH17" s="1">
        <f>SUM(E17,H17,K17,N17,Q17,T17,W17,Z17,AC17,AF17,BA17,AI17,AL17,AO17,AR17,AU17,AX17)</f>
        <v>89</v>
      </c>
      <c r="BI17" s="1">
        <f>SUM(AE17,AD17,AB17,AA17,Y17,X17,V17,U17,R17,O17,P17,M17,L17,J17,I17,G17,F17,D17,C17,AG17,AH17,AJ17,AK17,AM17,AN17,AP17,AQ17,AS17,AT17,AV17,AW17,AY17,AZ17,BB17,BC17)-BJ17</f>
        <v>4168.9500000000007</v>
      </c>
      <c r="BJ17" s="5">
        <f>SUM(BG17*0.03)*0</f>
        <v>0</v>
      </c>
      <c r="BK17" s="37">
        <f>SUM(AE17,AH17,AK17,AN17,AQ17,AT17,AW17,AZ17)/8</f>
        <v>0</v>
      </c>
      <c r="BL17" s="37">
        <f>((600-BK17)*B17)/4</f>
        <v>105</v>
      </c>
    </row>
    <row r="18" spans="1:64" x14ac:dyDescent="0.25">
      <c r="A18" s="16"/>
      <c r="B18" s="12"/>
      <c r="C18" s="39"/>
      <c r="D18" s="38"/>
      <c r="E18" s="35"/>
      <c r="F18" s="39"/>
      <c r="G18" s="38"/>
      <c r="H18" s="35"/>
      <c r="I18" s="39"/>
      <c r="J18" s="38"/>
      <c r="K18" s="35"/>
      <c r="L18" s="39"/>
      <c r="M18" s="38"/>
      <c r="N18" s="35"/>
      <c r="O18" s="39"/>
      <c r="P18" s="38"/>
      <c r="Q18" s="35"/>
      <c r="R18" s="39"/>
      <c r="S18" s="38"/>
      <c r="T18" s="35"/>
      <c r="U18" s="39"/>
      <c r="V18" s="38"/>
      <c r="W18" s="35"/>
      <c r="X18" s="39"/>
      <c r="Y18" s="38"/>
      <c r="Z18" s="35"/>
      <c r="AA18" s="39"/>
      <c r="AB18" s="38"/>
      <c r="AC18" s="35"/>
      <c r="AD18" s="39"/>
      <c r="AE18" s="38"/>
      <c r="AF18" s="35"/>
      <c r="AG18" s="39"/>
      <c r="AH18" s="38"/>
      <c r="AI18" s="35"/>
      <c r="AJ18" s="39"/>
      <c r="AK18" s="38"/>
      <c r="AL18" s="35"/>
      <c r="AM18" s="39"/>
      <c r="AN18" s="38"/>
      <c r="AO18" s="35"/>
      <c r="AP18" s="39"/>
      <c r="AQ18" s="38"/>
      <c r="AR18" s="35"/>
      <c r="AS18" s="39"/>
      <c r="AT18" s="38"/>
      <c r="AU18" s="35"/>
      <c r="AV18" s="39"/>
      <c r="AW18" s="38"/>
      <c r="AX18" s="35"/>
      <c r="AY18" s="39"/>
      <c r="AZ18" s="38"/>
      <c r="BA18" s="35"/>
      <c r="BB18" s="39"/>
      <c r="BC18" s="38"/>
      <c r="BD18" s="35"/>
      <c r="BE18" s="18"/>
      <c r="BF18" s="16"/>
      <c r="BG18" s="22"/>
      <c r="BH18" s="2"/>
      <c r="BI18" s="2"/>
      <c r="BJ18" s="2"/>
      <c r="BK18" s="37"/>
    </row>
    <row r="19" spans="1:64" x14ac:dyDescent="0.25">
      <c r="A19" s="16" t="s">
        <v>13</v>
      </c>
      <c r="B19" s="17">
        <v>0.7</v>
      </c>
      <c r="C19" s="24">
        <v>51.099999999999994</v>
      </c>
      <c r="D19" s="40">
        <v>527</v>
      </c>
      <c r="E19" s="26"/>
      <c r="F19" s="24">
        <v>51.099999999999994</v>
      </c>
      <c r="G19" s="40">
        <v>527</v>
      </c>
      <c r="H19" s="26"/>
      <c r="I19" s="24">
        <v>51.099999999999994</v>
      </c>
      <c r="J19" s="40">
        <v>527</v>
      </c>
      <c r="K19" s="26"/>
      <c r="L19" s="24">
        <f>(600-((((D19+G19)/2)+J19)/2))*$B19</f>
        <v>51.099999999999994</v>
      </c>
      <c r="M19" s="25">
        <v>527</v>
      </c>
      <c r="N19" s="26">
        <v>16</v>
      </c>
      <c r="O19" s="24">
        <f>(600-((((G19+J19)/2)+M19)/2))*$B19</f>
        <v>51.099999999999994</v>
      </c>
      <c r="P19" s="40">
        <v>527</v>
      </c>
      <c r="Q19" s="26"/>
      <c r="R19" s="24">
        <f>(600-((((J19+M19)/2)+P19)/2))*$B19</f>
        <v>51.099999999999994</v>
      </c>
      <c r="S19" s="40">
        <v>527</v>
      </c>
      <c r="T19" s="26"/>
      <c r="U19" s="24">
        <f>(600-((((M19+P19)/2)+S19)/2))*$B19</f>
        <v>51.099999999999994</v>
      </c>
      <c r="V19" s="42">
        <v>527</v>
      </c>
      <c r="W19" s="26"/>
      <c r="X19" s="24">
        <f>(600-((((P19+S19)/2)+V19)/2))*$B19</f>
        <v>51.099999999999994</v>
      </c>
      <c r="Y19" s="42">
        <v>527</v>
      </c>
      <c r="Z19" s="26"/>
      <c r="AA19" s="24">
        <f>(600-((((S19+V19)/2)+Y19)/2))*$B19</f>
        <v>51.099999999999994</v>
      </c>
      <c r="AB19" s="25"/>
      <c r="AC19" s="26"/>
      <c r="AD19" s="24"/>
      <c r="AE19" s="25"/>
      <c r="AF19" s="26"/>
      <c r="AG19" s="24"/>
      <c r="AH19" s="25"/>
      <c r="AI19" s="26"/>
      <c r="AJ19" s="24"/>
      <c r="AK19" s="25"/>
      <c r="AL19" s="26"/>
      <c r="AM19" s="24"/>
      <c r="AN19" s="25"/>
      <c r="AO19" s="26"/>
      <c r="AP19" s="24"/>
      <c r="AQ19" s="25"/>
      <c r="AR19" s="26"/>
      <c r="AS19" s="24"/>
      <c r="AT19" s="25"/>
      <c r="AU19" s="26"/>
      <c r="AV19" s="24"/>
      <c r="AW19" s="25"/>
      <c r="AX19" s="26"/>
      <c r="AY19" s="24"/>
      <c r="AZ19" s="27"/>
      <c r="BA19" s="26"/>
      <c r="BB19" s="24"/>
      <c r="BC19" s="27"/>
      <c r="BD19" s="26"/>
      <c r="BE19" s="23">
        <f>D19+G19+J19+M19+P19+S19+V19+Y19+AB19+AE19+AH19+AK19+AN19+AQ19+AT19+AW19+AZ19+BC19</f>
        <v>4216</v>
      </c>
      <c r="BF19" s="16" t="s">
        <v>13</v>
      </c>
      <c r="BG19" s="19">
        <f>AVERAGE(D19,G19,J19,M19,P19,S19,V19,Y19,AB19,AE19,BC19,AH19,AK19,AN19,AQ19,AT19,AW19,AZ19)</f>
        <v>527</v>
      </c>
      <c r="BH19" s="1">
        <f>SUM(E19,H19,K19,N19,Q19,T19,W19,Z19,AC19,AF19,BA19,AI19,AL19,AO19,AR19,AU19,AX19)</f>
        <v>16</v>
      </c>
      <c r="BI19" s="1">
        <f>SUM(AE19,AD19,AB19,AA19,Y19,X19,V19,U19,R19,O19,P19,M19,L19,J19,I19,G19,F19,D19,C19,AG19,AH19,AJ19,AK19,AM19,AN19,AP19,AQ19,AS19,AT19,AV19,AW19,AY19,AZ19,BB19,BC19)-BJ19</f>
        <v>4038.2299999999996</v>
      </c>
      <c r="BJ19" s="5">
        <f>SUM(BG19*0.03)*7</f>
        <v>110.66999999999999</v>
      </c>
      <c r="BK19" s="37">
        <f>SUM(AE19,AH19,AK19,AN19,AQ19,AT19,AW19,AZ19)/8</f>
        <v>0</v>
      </c>
      <c r="BL19" s="37">
        <f>((600-BK19)*B19)/4</f>
        <v>105</v>
      </c>
    </row>
    <row r="20" spans="1:64" x14ac:dyDescent="0.25">
      <c r="A20" s="16"/>
      <c r="B20" s="17"/>
      <c r="C20" s="24"/>
      <c r="D20" s="25"/>
      <c r="E20" s="26"/>
      <c r="F20" s="24"/>
      <c r="G20" s="25"/>
      <c r="H20" s="26"/>
      <c r="I20" s="24"/>
      <c r="J20" s="25"/>
      <c r="K20" s="26"/>
      <c r="L20" s="1"/>
      <c r="M20" s="25"/>
      <c r="N20" s="26"/>
      <c r="O20" s="1"/>
      <c r="P20" s="25"/>
      <c r="Q20" s="26"/>
      <c r="R20" s="1"/>
      <c r="S20" s="25"/>
      <c r="T20" s="26"/>
      <c r="U20" s="1"/>
      <c r="V20" s="27"/>
      <c r="W20" s="26"/>
      <c r="X20" s="1"/>
      <c r="Y20" s="27"/>
      <c r="Z20" s="26"/>
      <c r="AA20" s="1"/>
      <c r="AB20" s="25"/>
      <c r="AC20" s="26"/>
      <c r="AD20" s="1"/>
      <c r="AE20" s="25"/>
      <c r="AF20" s="26"/>
      <c r="AG20" s="1"/>
      <c r="AH20" s="25"/>
      <c r="AI20" s="26"/>
      <c r="AJ20" s="1"/>
      <c r="AK20" s="25"/>
      <c r="AL20" s="26"/>
      <c r="AM20" s="1"/>
      <c r="AN20" s="25"/>
      <c r="AO20" s="26"/>
      <c r="AP20" s="1"/>
      <c r="AQ20" s="25"/>
      <c r="AR20" s="26"/>
      <c r="AS20" s="1"/>
      <c r="AT20" s="25"/>
      <c r="AU20" s="26"/>
      <c r="AV20" s="1"/>
      <c r="AW20" s="25"/>
      <c r="AX20" s="26"/>
      <c r="AY20" s="1"/>
      <c r="AZ20" s="27"/>
      <c r="BA20" s="26"/>
      <c r="BB20" s="1"/>
      <c r="BC20" s="27"/>
      <c r="BD20" s="26"/>
      <c r="BE20" s="18"/>
      <c r="BF20" s="16"/>
      <c r="BG20" s="22"/>
      <c r="BH20" s="2"/>
      <c r="BI20" s="2"/>
      <c r="BJ20" s="2"/>
      <c r="BK20" s="37"/>
    </row>
    <row r="21" spans="1:64" x14ac:dyDescent="0.25">
      <c r="A21" s="16" t="s">
        <v>14</v>
      </c>
      <c r="B21" s="17">
        <v>0.7</v>
      </c>
      <c r="C21" s="24">
        <v>56.349999999999994</v>
      </c>
      <c r="D21" s="25">
        <v>527</v>
      </c>
      <c r="E21" s="26">
        <v>8</v>
      </c>
      <c r="F21" s="24">
        <v>56.349999999999994</v>
      </c>
      <c r="G21" s="25">
        <v>505</v>
      </c>
      <c r="H21" s="26">
        <v>4</v>
      </c>
      <c r="I21" s="24">
        <v>56.349999999999994</v>
      </c>
      <c r="J21" s="25">
        <v>523</v>
      </c>
      <c r="K21" s="26">
        <v>4</v>
      </c>
      <c r="L21" s="24">
        <f>(600-((((D21+G21)/2)+J21)/2))*$B21</f>
        <v>56.349999999999994</v>
      </c>
      <c r="M21" s="25">
        <v>510</v>
      </c>
      <c r="N21" s="26">
        <v>4</v>
      </c>
      <c r="O21" s="24">
        <f>(600-((((G21+J21)/2)+M21)/2))*$B21</f>
        <v>61.599999999999994</v>
      </c>
      <c r="P21" s="25">
        <v>500</v>
      </c>
      <c r="Q21" s="26">
        <v>6</v>
      </c>
      <c r="R21" s="24">
        <f>(600-((((J21+M21)/2)+P21)/2))*$B21</f>
        <v>64.224999999999994</v>
      </c>
      <c r="S21" s="25">
        <v>495</v>
      </c>
      <c r="T21" s="26">
        <v>9</v>
      </c>
      <c r="U21" s="24">
        <f>(600-((((M21+P21)/2)+S21)/2))*$B21</f>
        <v>70</v>
      </c>
      <c r="V21" s="27">
        <v>513</v>
      </c>
      <c r="W21" s="26">
        <v>4</v>
      </c>
      <c r="X21" s="24">
        <f>(600-((((P21+S21)/2)+V21)/2))*$B21</f>
        <v>66.325000000000003</v>
      </c>
      <c r="Y21" s="27">
        <v>516</v>
      </c>
      <c r="Z21" s="26">
        <v>4</v>
      </c>
      <c r="AA21" s="24">
        <f>(600-((((S21+V21)/2)+Y21)/2))*$B21</f>
        <v>62.999999999999993</v>
      </c>
      <c r="AB21" s="25"/>
      <c r="AC21" s="26"/>
      <c r="AD21" s="24"/>
      <c r="AE21" s="25"/>
      <c r="AF21" s="26"/>
      <c r="AG21" s="24"/>
      <c r="AH21" s="25"/>
      <c r="AI21" s="26"/>
      <c r="AJ21" s="24"/>
      <c r="AK21" s="25"/>
      <c r="AL21" s="26"/>
      <c r="AM21" s="24"/>
      <c r="AN21" s="25"/>
      <c r="AO21" s="26"/>
      <c r="AP21" s="24"/>
      <c r="AQ21" s="25"/>
      <c r="AR21" s="26"/>
      <c r="AS21" s="24"/>
      <c r="AT21" s="25"/>
      <c r="AU21" s="26"/>
      <c r="AV21" s="24"/>
      <c r="AW21" s="25"/>
      <c r="AX21" s="26"/>
      <c r="AY21" s="24"/>
      <c r="AZ21" s="27"/>
      <c r="BA21" s="26"/>
      <c r="BB21" s="24"/>
      <c r="BC21" s="27"/>
      <c r="BD21" s="26"/>
      <c r="BE21" s="23">
        <f>D21+G21+J21+M21+P21+S21+V21+Y21+AB21+AE21+AH21+AK21+AN21+AQ21+AT21+AW21+AZ21+BC21</f>
        <v>4089</v>
      </c>
      <c r="BF21" s="16" t="s">
        <v>14</v>
      </c>
      <c r="BG21" s="19">
        <f>AVERAGE(D21,G21,J21,M21,P21,S21,V21,Y21,AB21,AE21,BC21,AH21,AK21,AN21,AQ21,AT21,AW21,AZ21)</f>
        <v>511.125</v>
      </c>
      <c r="BH21" s="1">
        <f>SUM(E21,H21,K21,N21,Q21,T21,W21,Z21,AC21,AF21,BA21,AI21,AL21,AO21,AR21,AU21,AX21)</f>
        <v>43</v>
      </c>
      <c r="BI21" s="1">
        <f>SUM(AE21,AD21,AB21,AA21,Y21,X21,V21,U21,R21,O21,P21,M21,L21,J21,I21,G21,F21,D21,C21,AG21,AH21,AJ21,AK21,AM21,AN21,AP21,AQ21,AS21,AT21,AV21,AW21,AY21,AZ21,BB21,BC21)-BJ21</f>
        <v>4144.5499999999993</v>
      </c>
      <c r="BJ21" s="5">
        <f>SUM(BG21*0.03)*0</f>
        <v>0</v>
      </c>
      <c r="BK21" s="37">
        <f>SUM(AE21,AH21,AK21,AN21,AQ21,AT21,AW21,AZ21)/8</f>
        <v>0</v>
      </c>
      <c r="BL21" s="37">
        <f>((600-BK21)*B21)/4</f>
        <v>105</v>
      </c>
    </row>
    <row r="22" spans="1:64" x14ac:dyDescent="0.25">
      <c r="A22" s="16"/>
      <c r="B22" s="17"/>
      <c r="C22" s="24"/>
      <c r="D22" s="25"/>
      <c r="E22" s="26"/>
      <c r="F22" s="24"/>
      <c r="G22" s="25"/>
      <c r="H22" s="26"/>
      <c r="I22" s="24"/>
      <c r="J22" s="25"/>
      <c r="K22" s="26"/>
      <c r="L22" s="1"/>
      <c r="M22" s="25"/>
      <c r="N22" s="26"/>
      <c r="O22" s="1"/>
      <c r="P22" s="25"/>
      <c r="Q22" s="26"/>
      <c r="R22" s="1"/>
      <c r="S22" s="25"/>
      <c r="T22" s="26"/>
      <c r="U22" s="1"/>
      <c r="V22" s="27"/>
      <c r="W22" s="26"/>
      <c r="X22" s="1"/>
      <c r="Y22" s="27"/>
      <c r="Z22" s="26"/>
      <c r="AA22" s="1"/>
      <c r="AB22" s="25"/>
      <c r="AC22" s="26"/>
      <c r="AD22" s="1"/>
      <c r="AE22" s="25"/>
      <c r="AF22" s="26"/>
      <c r="AG22" s="24"/>
      <c r="AH22" s="25"/>
      <c r="AI22" s="26"/>
      <c r="AJ22" s="24"/>
      <c r="AK22" s="25"/>
      <c r="AL22" s="26"/>
      <c r="AM22" s="24"/>
      <c r="AN22" s="25"/>
      <c r="AO22" s="26"/>
      <c r="AP22" s="1"/>
      <c r="AQ22" s="25"/>
      <c r="AR22" s="26"/>
      <c r="AS22" s="1"/>
      <c r="AT22" s="25"/>
      <c r="AU22" s="26"/>
      <c r="AV22" s="1"/>
      <c r="AW22" s="25"/>
      <c r="AX22" s="26"/>
      <c r="AY22" s="1"/>
      <c r="AZ22" s="27"/>
      <c r="BA22" s="26"/>
      <c r="BB22" s="1"/>
      <c r="BC22" s="27"/>
      <c r="BD22" s="26"/>
      <c r="BE22" s="18"/>
      <c r="BF22" s="16"/>
      <c r="BG22" s="22"/>
      <c r="BH22" s="2"/>
      <c r="BI22" s="2"/>
      <c r="BJ22" s="2"/>
      <c r="BK22" s="37"/>
    </row>
    <row r="23" spans="1:64" x14ac:dyDescent="0.25">
      <c r="A23" s="16" t="s">
        <v>17</v>
      </c>
      <c r="B23" s="17">
        <v>0.7</v>
      </c>
      <c r="C23" s="24">
        <v>88.724999999999994</v>
      </c>
      <c r="D23" s="25">
        <v>489</v>
      </c>
      <c r="E23" s="26">
        <v>7</v>
      </c>
      <c r="F23" s="24">
        <v>88.724999999999994</v>
      </c>
      <c r="G23" s="25">
        <v>462</v>
      </c>
      <c r="H23" s="26">
        <v>3</v>
      </c>
      <c r="I23" s="24">
        <v>88.724999999999994</v>
      </c>
      <c r="J23" s="25">
        <v>471</v>
      </c>
      <c r="K23" s="26">
        <v>3</v>
      </c>
      <c r="L23" s="24">
        <f>(600-((((D23+G23)/2)+J23)/2))*$B23</f>
        <v>88.724999999999994</v>
      </c>
      <c r="M23" s="25">
        <v>471</v>
      </c>
      <c r="N23" s="26">
        <v>2</v>
      </c>
      <c r="O23" s="24">
        <f>(600-((((G23+J23)/2)+M23)/2))*$B23</f>
        <v>91.875</v>
      </c>
      <c r="P23" s="25">
        <v>488</v>
      </c>
      <c r="Q23" s="26">
        <v>3</v>
      </c>
      <c r="R23" s="24">
        <f>(600-((((J23+M23)/2)+P23)/2))*$B23</f>
        <v>84.35</v>
      </c>
      <c r="S23" s="25">
        <v>432</v>
      </c>
      <c r="T23" s="26">
        <v>3</v>
      </c>
      <c r="U23" s="24">
        <f>(600-((((M23+P23)/2)+S23)/2))*$B23</f>
        <v>100.97499999999999</v>
      </c>
      <c r="V23" s="27">
        <v>443</v>
      </c>
      <c r="W23" s="26">
        <v>3</v>
      </c>
      <c r="X23" s="24">
        <f>(600-((((P23+S23)/2)+V23)/2))*$B23</f>
        <v>103.94999999999999</v>
      </c>
      <c r="Y23" s="27">
        <v>456</v>
      </c>
      <c r="Z23" s="26">
        <v>2</v>
      </c>
      <c r="AA23" s="24">
        <f>(600-((((S23+V23)/2)+Y23)/2))*$B23</f>
        <v>107.27499999999999</v>
      </c>
      <c r="AB23" s="25"/>
      <c r="AC23" s="26"/>
      <c r="AD23" s="24"/>
      <c r="AE23" s="25"/>
      <c r="AF23" s="26"/>
      <c r="AG23" s="24"/>
      <c r="AH23" s="25"/>
      <c r="AI23" s="26"/>
      <c r="AJ23" s="24"/>
      <c r="AK23" s="25"/>
      <c r="AL23" s="26"/>
      <c r="AM23" s="24"/>
      <c r="AN23" s="25"/>
      <c r="AO23" s="26"/>
      <c r="AP23" s="24"/>
      <c r="AQ23" s="25"/>
      <c r="AR23" s="26"/>
      <c r="AS23" s="24"/>
      <c r="AT23" s="25"/>
      <c r="AU23" s="26"/>
      <c r="AV23" s="24"/>
      <c r="AW23" s="25"/>
      <c r="AX23" s="26"/>
      <c r="AY23" s="24"/>
      <c r="AZ23" s="27"/>
      <c r="BA23" s="26"/>
      <c r="BB23" s="24"/>
      <c r="BC23" s="27"/>
      <c r="BD23" s="26"/>
      <c r="BE23" s="23">
        <f>D23+G23+J23+M23+P23+S23+V23+Y23+AB23+AE23+AH23+AK23+AN23+AQ23+AT23+AW23+AZ23+BC23</f>
        <v>3712</v>
      </c>
      <c r="BF23" s="16" t="s">
        <v>17</v>
      </c>
      <c r="BG23" s="19">
        <f>AVERAGE(D23,G23,J23,M23,P23,S23,V23,Y23,AB23,AE23,BC23,AH23,AK23,AN23,AQ23,AT23,AW23,AZ23)</f>
        <v>464</v>
      </c>
      <c r="BH23" s="1">
        <f>SUM(E23,H23,K23,N23,Q23,T23,W23,Z23,AC23,AF23,BA23,AI23,AL23,AO23,AR23,AU23,AX23)</f>
        <v>26</v>
      </c>
      <c r="BI23" s="1">
        <f>SUM(AE23,AD23,AB23,AA23,Y23,X23,V23,U23,R23,O23,P23,M23,L23,J23,I23,G23,F23,D23,C23,AG23,AH23,AJ23,AK23,AM23,AN23,AP23,AQ23,AS23,AT23,AV23,AW23,AY23,AZ23,BB23,BC23)-BJ23</f>
        <v>4123.3249999999998</v>
      </c>
      <c r="BJ23" s="5">
        <f>SUM(BG23*0.03)*0</f>
        <v>0</v>
      </c>
      <c r="BK23" s="37"/>
    </row>
    <row r="24" spans="1:64" x14ac:dyDescent="0.25">
      <c r="A24" s="16"/>
      <c r="B24" s="17"/>
      <c r="C24" s="24"/>
      <c r="D24" s="25"/>
      <c r="E24" s="26"/>
      <c r="F24" s="24"/>
      <c r="G24" s="25"/>
      <c r="H24" s="26"/>
      <c r="I24" s="24"/>
      <c r="J24" s="25"/>
      <c r="K24" s="26"/>
      <c r="L24" s="39"/>
      <c r="M24" s="25"/>
      <c r="N24" s="26"/>
      <c r="O24" s="39"/>
      <c r="P24" s="25"/>
      <c r="Q24" s="26"/>
      <c r="R24" s="39"/>
      <c r="S24" s="25"/>
      <c r="T24" s="26"/>
      <c r="U24" s="39"/>
      <c r="V24" s="27"/>
      <c r="W24" s="26"/>
      <c r="X24" s="39"/>
      <c r="Y24" s="27"/>
      <c r="Z24" s="26"/>
      <c r="AA24" s="39"/>
      <c r="AB24" s="25"/>
      <c r="AC24" s="26"/>
      <c r="AD24" s="39"/>
      <c r="AE24" s="25"/>
      <c r="AF24" s="26"/>
      <c r="AG24" s="24"/>
      <c r="AH24" s="25"/>
      <c r="AI24" s="26"/>
      <c r="AJ24" s="24"/>
      <c r="AK24" s="25"/>
      <c r="AL24" s="26"/>
      <c r="AM24" s="24"/>
      <c r="AN24" s="25"/>
      <c r="AO24" s="26"/>
      <c r="AP24" s="39"/>
      <c r="AQ24" s="25"/>
      <c r="AR24" s="26"/>
      <c r="AS24" s="39"/>
      <c r="AT24" s="25"/>
      <c r="AU24" s="26"/>
      <c r="AV24" s="39"/>
      <c r="AW24" s="25"/>
      <c r="AX24" s="26"/>
      <c r="AY24" s="39"/>
      <c r="AZ24" s="27"/>
      <c r="BA24" s="26"/>
      <c r="BB24" s="39"/>
      <c r="BC24" s="27"/>
      <c r="BD24" s="26"/>
      <c r="BE24" s="18"/>
      <c r="BF24" s="16"/>
      <c r="BG24" s="22"/>
      <c r="BH24" s="2"/>
      <c r="BI24" s="2"/>
      <c r="BJ24" s="2"/>
      <c r="BK24" s="37"/>
    </row>
    <row r="25" spans="1:64" x14ac:dyDescent="0.25">
      <c r="A25" s="16"/>
      <c r="B25" s="17"/>
      <c r="C25" s="24"/>
      <c r="D25" s="25"/>
      <c r="E25" s="26"/>
      <c r="F25" s="24"/>
      <c r="G25" s="25"/>
      <c r="H25" s="26"/>
      <c r="I25" s="24"/>
      <c r="J25" s="25"/>
      <c r="K25" s="26"/>
      <c r="L25" s="24"/>
      <c r="M25" s="25"/>
      <c r="N25" s="26"/>
      <c r="O25" s="24"/>
      <c r="P25" s="25"/>
      <c r="Q25" s="26"/>
      <c r="R25" s="24"/>
      <c r="S25" s="25"/>
      <c r="T25" s="26"/>
      <c r="U25" s="24"/>
      <c r="V25" s="27"/>
      <c r="W25" s="26"/>
      <c r="X25" s="24"/>
      <c r="Y25" s="27"/>
      <c r="Z25" s="26"/>
      <c r="AA25" s="24"/>
      <c r="AB25" s="25"/>
      <c r="AC25" s="26"/>
      <c r="AD25" s="24"/>
      <c r="AE25" s="25"/>
      <c r="AF25" s="26"/>
      <c r="AG25" s="24"/>
      <c r="AH25" s="25"/>
      <c r="AI25" s="26"/>
      <c r="AJ25" s="24"/>
      <c r="AK25" s="25"/>
      <c r="AL25" s="26"/>
      <c r="AM25" s="24"/>
      <c r="AN25" s="25"/>
      <c r="AO25" s="26"/>
      <c r="AP25" s="24"/>
      <c r="AQ25" s="25"/>
      <c r="AR25" s="26"/>
      <c r="AS25" s="24"/>
      <c r="AT25" s="25"/>
      <c r="AU25" s="26"/>
      <c r="AV25" s="24"/>
      <c r="AW25" s="25"/>
      <c r="AX25" s="26"/>
      <c r="AY25" s="24"/>
      <c r="AZ25" s="27"/>
      <c r="BA25" s="26"/>
      <c r="BB25" s="24"/>
      <c r="BC25" s="27"/>
      <c r="BD25" s="26"/>
      <c r="BE25" s="23"/>
      <c r="BF25" s="16"/>
      <c r="BG25" s="19"/>
      <c r="BH25" s="1"/>
      <c r="BI25" s="1"/>
      <c r="BJ25" s="5"/>
      <c r="BK25" s="37"/>
    </row>
    <row r="26" spans="1:64" x14ac:dyDescent="0.25">
      <c r="A26" s="16"/>
      <c r="B26" s="17"/>
      <c r="C26" s="24"/>
      <c r="D26" s="25"/>
      <c r="E26" s="26"/>
      <c r="F26" s="24"/>
      <c r="G26" s="25"/>
      <c r="H26" s="26"/>
      <c r="I26" s="24"/>
      <c r="J26" s="25"/>
      <c r="K26" s="26"/>
      <c r="L26" s="24"/>
      <c r="M26" s="25"/>
      <c r="N26" s="26"/>
      <c r="O26" s="24"/>
      <c r="P26" s="25"/>
      <c r="Q26" s="26"/>
      <c r="R26" s="24"/>
      <c r="S26" s="25"/>
      <c r="T26" s="26"/>
      <c r="U26" s="24"/>
      <c r="V26" s="27"/>
      <c r="W26" s="26"/>
      <c r="X26" s="24"/>
      <c r="Y26" s="27"/>
      <c r="Z26" s="26"/>
      <c r="AA26" s="24"/>
      <c r="AB26" s="25"/>
      <c r="AC26" s="26"/>
      <c r="AD26" s="24"/>
      <c r="AE26" s="25"/>
      <c r="AF26" s="26"/>
      <c r="AG26" s="24"/>
      <c r="AH26" s="25"/>
      <c r="AI26" s="26"/>
      <c r="AJ26" s="24"/>
      <c r="AK26" s="25"/>
      <c r="AL26" s="26"/>
      <c r="AM26" s="24"/>
      <c r="AN26" s="25"/>
      <c r="AO26" s="26"/>
      <c r="AP26" s="24"/>
      <c r="AQ26" s="25"/>
      <c r="AR26" s="26"/>
      <c r="AS26" s="24"/>
      <c r="AT26" s="25"/>
      <c r="AU26" s="26"/>
      <c r="AV26" s="24"/>
      <c r="AW26" s="25"/>
      <c r="AX26" s="26"/>
      <c r="AY26" s="24"/>
      <c r="AZ26" s="27"/>
      <c r="BA26" s="26"/>
      <c r="BB26" s="24"/>
      <c r="BC26" s="27"/>
      <c r="BD26" s="26"/>
      <c r="BE26" s="23"/>
      <c r="BF26" s="16"/>
      <c r="BG26" s="19"/>
      <c r="BH26" s="1"/>
      <c r="BI26" s="1"/>
      <c r="BJ26" s="5"/>
    </row>
    <row r="27" spans="1:64" x14ac:dyDescent="0.25">
      <c r="A27" s="16"/>
      <c r="B27" s="17"/>
      <c r="C27" s="24"/>
      <c r="D27" s="25"/>
      <c r="E27" s="26"/>
      <c r="F27" s="24"/>
      <c r="G27" s="25"/>
      <c r="H27" s="26"/>
      <c r="I27" s="24"/>
      <c r="J27" s="25"/>
      <c r="K27" s="26"/>
      <c r="L27" s="24"/>
      <c r="M27" s="25"/>
      <c r="N27" s="26"/>
      <c r="O27" s="24"/>
      <c r="P27" s="25"/>
      <c r="Q27" s="26"/>
      <c r="R27" s="24"/>
      <c r="S27" s="25"/>
      <c r="T27" s="26"/>
      <c r="U27" s="24"/>
      <c r="V27" s="27"/>
      <c r="W27" s="26"/>
      <c r="X27" s="24"/>
      <c r="Y27" s="27"/>
      <c r="Z27" s="26"/>
      <c r="AA27" s="24"/>
      <c r="AB27" s="25"/>
      <c r="AC27" s="26"/>
      <c r="AD27" s="24"/>
      <c r="AE27" s="25"/>
      <c r="AF27" s="26"/>
      <c r="AG27" s="24"/>
      <c r="AH27" s="25"/>
      <c r="AI27" s="36"/>
      <c r="AJ27" s="24"/>
      <c r="AK27" s="25"/>
      <c r="AL27" s="26"/>
      <c r="AM27" s="24"/>
      <c r="AN27" s="25"/>
      <c r="AO27" s="26"/>
      <c r="AP27" s="24"/>
      <c r="AQ27" s="25"/>
      <c r="AR27" s="26"/>
      <c r="AS27" s="24"/>
      <c r="AT27" s="25"/>
      <c r="AU27" s="26"/>
      <c r="AV27" s="24"/>
      <c r="AW27" s="25"/>
      <c r="AX27" s="26"/>
      <c r="AY27" s="24"/>
      <c r="AZ27" s="27"/>
      <c r="BA27" s="26"/>
      <c r="BB27" s="24"/>
      <c r="BC27" s="27"/>
      <c r="BD27" s="26"/>
      <c r="BE27" s="23"/>
      <c r="BF27" s="16"/>
      <c r="BG27" s="19"/>
      <c r="BH27" s="1"/>
      <c r="BI27" s="1"/>
      <c r="BJ27" s="5"/>
    </row>
    <row r="28" spans="1:64" x14ac:dyDescent="0.25">
      <c r="A28" s="16"/>
      <c r="B28" s="17"/>
      <c r="C28" s="24"/>
      <c r="D28" s="25"/>
      <c r="E28" s="26"/>
      <c r="F28" s="24"/>
      <c r="G28" s="25"/>
      <c r="H28" s="26"/>
      <c r="I28" s="24"/>
      <c r="J28" s="25"/>
      <c r="K28" s="26"/>
      <c r="L28" s="24"/>
      <c r="M28" s="25"/>
      <c r="N28" s="26"/>
      <c r="O28" s="24"/>
      <c r="P28" s="25"/>
      <c r="Q28" s="26"/>
      <c r="R28" s="24"/>
      <c r="S28" s="25"/>
      <c r="T28" s="26"/>
      <c r="U28" s="24"/>
      <c r="V28" s="27"/>
      <c r="W28" s="26"/>
      <c r="X28" s="24"/>
      <c r="Y28" s="27"/>
      <c r="Z28" s="26"/>
      <c r="AA28" s="24"/>
      <c r="AB28" s="25"/>
      <c r="AC28" s="26"/>
      <c r="AD28" s="24"/>
      <c r="AE28" s="25"/>
      <c r="AF28" s="26"/>
      <c r="AG28" s="24"/>
      <c r="AH28" s="25"/>
      <c r="AI28" s="26"/>
      <c r="AJ28" s="24"/>
      <c r="AK28" s="25"/>
      <c r="AL28" s="26"/>
      <c r="AM28" s="24"/>
      <c r="AN28" s="25"/>
      <c r="AO28" s="26"/>
      <c r="AP28" s="24"/>
      <c r="AQ28" s="25"/>
      <c r="AR28" s="26"/>
      <c r="AS28" s="24"/>
      <c r="AT28" s="25"/>
      <c r="AU28" s="26"/>
      <c r="AV28" s="24"/>
      <c r="AW28" s="25"/>
      <c r="AX28" s="26"/>
      <c r="AY28" s="24"/>
      <c r="AZ28" s="27"/>
      <c r="BA28" s="26"/>
      <c r="BB28" s="24"/>
      <c r="BC28" s="27"/>
      <c r="BD28" s="26"/>
      <c r="BE28" s="23"/>
      <c r="BF28" s="16"/>
      <c r="BG28" s="19"/>
      <c r="BH28" s="1"/>
      <c r="BI28" s="1"/>
      <c r="BJ28" s="5"/>
    </row>
    <row r="29" spans="1:64" x14ac:dyDescent="0.25">
      <c r="A29" s="16"/>
      <c r="B29" s="17"/>
      <c r="C29" s="24"/>
      <c r="D29" s="25"/>
      <c r="E29" s="26"/>
      <c r="F29" s="24"/>
      <c r="G29" s="25"/>
      <c r="H29" s="26"/>
      <c r="I29" s="24"/>
      <c r="J29" s="25"/>
      <c r="K29" s="26"/>
      <c r="L29" s="24"/>
      <c r="M29" s="25"/>
      <c r="N29" s="26"/>
      <c r="O29" s="24"/>
      <c r="P29" s="25"/>
      <c r="Q29" s="26"/>
      <c r="R29" s="24"/>
      <c r="S29" s="25"/>
      <c r="T29" s="26"/>
      <c r="U29" s="24"/>
      <c r="V29" s="27"/>
      <c r="W29" s="26"/>
      <c r="X29" s="24"/>
      <c r="Y29" s="27"/>
      <c r="Z29" s="26"/>
      <c r="AA29" s="24"/>
      <c r="AB29" s="25"/>
      <c r="AC29" s="26"/>
      <c r="AD29" s="24"/>
      <c r="AE29" s="25"/>
      <c r="AF29" s="26"/>
      <c r="AG29" s="24"/>
      <c r="AH29" s="25"/>
      <c r="AI29" s="36"/>
      <c r="AJ29" s="24"/>
      <c r="AK29" s="25"/>
      <c r="AL29" s="26"/>
      <c r="AM29" s="24"/>
      <c r="AN29" s="25"/>
      <c r="AO29" s="26"/>
      <c r="AP29" s="24"/>
      <c r="AQ29" s="25"/>
      <c r="AR29" s="26"/>
      <c r="AS29" s="24"/>
      <c r="AT29" s="25"/>
      <c r="AU29" s="26"/>
      <c r="AV29" s="24"/>
      <c r="AW29" s="25"/>
      <c r="AX29" s="26"/>
      <c r="AY29" s="24"/>
      <c r="AZ29" s="27"/>
      <c r="BA29" s="26"/>
      <c r="BB29" s="24"/>
      <c r="BC29" s="27"/>
      <c r="BD29" s="26"/>
      <c r="BE29" s="23"/>
      <c r="BF29" s="16"/>
      <c r="BG29" s="19"/>
      <c r="BH29" s="1"/>
      <c r="BI29" s="1"/>
      <c r="BJ29" s="5"/>
    </row>
    <row r="32" spans="1:64" x14ac:dyDescent="0.25">
      <c r="AP32" s="37"/>
    </row>
    <row r="35" spans="8:8" x14ac:dyDescent="0.25">
      <c r="H35" s="31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FABD6-C884-4858-82CD-50542C838A9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Dockray</dc:creator>
  <cp:lastModifiedBy>Steve Dockray</cp:lastModifiedBy>
  <cp:lastPrinted>2026-03-18T13:16:19Z</cp:lastPrinted>
  <dcterms:created xsi:type="dcterms:W3CDTF">2022-10-22T16:59:38Z</dcterms:created>
  <dcterms:modified xsi:type="dcterms:W3CDTF">2026-04-01T13:19:27Z</dcterms:modified>
</cp:coreProperties>
</file>